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全校分科目汇总" sheetId="1" r:id="rId1"/>
    <sheet name="全校分年级汇总" sheetId="2" r:id="rId2"/>
    <sheet name="一年级" sheetId="3" r:id="rId3"/>
    <sheet name="二年级" sheetId="4" r:id="rId4"/>
    <sheet name="三年级" sheetId="5" r:id="rId5"/>
    <sheet name="四年级" sheetId="6" r:id="rId6"/>
    <sheet name="五年级" sheetId="7" r:id="rId7"/>
    <sheet name="六年级" sheetId="8" r:id="rId8"/>
    <sheet name="Sheet1" sheetId="9" state="hidden" r:id="rId9"/>
    <sheet name="Sheet2" sheetId="10" state="hidden" r:id="rId10"/>
    <sheet name="Sheet3" sheetId="11" state="hidden" r:id="rId11"/>
  </sheets>
  <definedNames>
    <definedName name="_xlnm._FilterDatabase" localSheetId="4" hidden="1">三年级!$A$1:$H$533</definedName>
    <definedName name="_xlnm._FilterDatabase" localSheetId="5" hidden="1">四年级!$A$1:$H$458</definedName>
    <definedName name="_xlnm._FilterDatabase" localSheetId="3" hidden="1">二年级!$A$1:$H$582</definedName>
    <definedName name="_xlnm._FilterDatabase" localSheetId="7" hidden="1">六年级!$A$1:$G$460</definedName>
    <definedName name="_xlnm._FilterDatabase" localSheetId="6" hidden="1">五年级!$A:$A</definedName>
    <definedName name="_xlnm._FilterDatabase" localSheetId="2" hidden="1">一年级!$A$1:$G$483</definedName>
    <definedName name="_xlnm._FilterDatabase" localSheetId="1" hidden="1">全校分年级汇总!$A$82:$AL$187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<sst xmlns="http://schemas.openxmlformats.org/spreadsheetml/2006/main" count="3849" uniqueCount="2459">
  <si>
    <t>2025学年第一学期自主二练习分科情况记录表</t>
  </si>
  <si>
    <t>语文</t>
  </si>
  <si>
    <t>一（1）</t>
  </si>
  <si>
    <t>一（2）</t>
  </si>
  <si>
    <t>一（3）</t>
  </si>
  <si>
    <t>一（4）</t>
  </si>
  <si>
    <t>一（5）</t>
  </si>
  <si>
    <t>一（6）</t>
  </si>
  <si>
    <t>一（7）</t>
  </si>
  <si>
    <t>一（8）</t>
  </si>
  <si>
    <t>二（1）</t>
  </si>
  <si>
    <t>二（2）</t>
  </si>
  <si>
    <t>二（3）</t>
  </si>
  <si>
    <t>二（4）</t>
  </si>
  <si>
    <t>二（5）</t>
  </si>
  <si>
    <t>二（6）</t>
  </si>
  <si>
    <t>二（7）</t>
  </si>
  <si>
    <t>二（8）</t>
  </si>
  <si>
    <t>二（9）</t>
  </si>
  <si>
    <t>二（10）</t>
  </si>
  <si>
    <t>三（1）</t>
  </si>
  <si>
    <t>三（2）</t>
  </si>
  <si>
    <t>三（3）</t>
  </si>
  <si>
    <t>三（4）</t>
  </si>
  <si>
    <t>三（5）</t>
  </si>
  <si>
    <t>三（6）</t>
  </si>
  <si>
    <t>三（7）</t>
  </si>
  <si>
    <t>三（8）</t>
  </si>
  <si>
    <t>三（9）</t>
  </si>
  <si>
    <t>四（1）</t>
  </si>
  <si>
    <t>四（2）</t>
  </si>
  <si>
    <t>四（3）</t>
  </si>
  <si>
    <t>四（4）</t>
  </si>
  <si>
    <t>四（5）</t>
  </si>
  <si>
    <t>四（6）</t>
  </si>
  <si>
    <t>四（7）</t>
  </si>
  <si>
    <t>四（8）</t>
  </si>
  <si>
    <t>五（1）</t>
  </si>
  <si>
    <t>五（2）</t>
  </si>
  <si>
    <t>五（3）</t>
  </si>
  <si>
    <t>五（4）</t>
  </si>
  <si>
    <t>五（5）</t>
  </si>
  <si>
    <t>五（6）</t>
  </si>
  <si>
    <t>五（7）</t>
  </si>
  <si>
    <t>六（1）</t>
  </si>
  <si>
    <t>六（2）</t>
  </si>
  <si>
    <t>六（3）</t>
  </si>
  <si>
    <t>六（4）</t>
  </si>
  <si>
    <t>六（5）</t>
  </si>
  <si>
    <t>六（6）</t>
  </si>
  <si>
    <t>科任教师</t>
  </si>
  <si>
    <t>李碧媛</t>
  </si>
  <si>
    <t>李莉贞</t>
  </si>
  <si>
    <t>陈灵</t>
  </si>
  <si>
    <t>侯翠萍</t>
  </si>
  <si>
    <t>蔡紫莹</t>
  </si>
  <si>
    <t>孙慧聪</t>
  </si>
  <si>
    <t>冯美芬</t>
  </si>
  <si>
    <t>邱梦瑶</t>
  </si>
  <si>
    <t>陈小玲</t>
  </si>
  <si>
    <t>刘洁</t>
  </si>
  <si>
    <t>梁敏仪</t>
  </si>
  <si>
    <t>钟庆娟</t>
  </si>
  <si>
    <t>陈苡玲</t>
  </si>
  <si>
    <t>周诚胜</t>
  </si>
  <si>
    <t>卢玉娟</t>
  </si>
  <si>
    <t>陈润明</t>
  </si>
  <si>
    <t>李婷沁</t>
  </si>
  <si>
    <t>赖佩珊</t>
  </si>
  <si>
    <t>黄舒欣</t>
  </si>
  <si>
    <t>万文君</t>
  </si>
  <si>
    <t>莫慧敏</t>
  </si>
  <si>
    <t>陈玉环</t>
  </si>
  <si>
    <t>唐琳婷</t>
  </si>
  <si>
    <t>周晓枫</t>
  </si>
  <si>
    <t>周迎</t>
  </si>
  <si>
    <t>曾英兰</t>
  </si>
  <si>
    <t>陈舒晴</t>
  </si>
  <si>
    <t>曾晓莹</t>
  </si>
  <si>
    <t>聂一柠</t>
  </si>
  <si>
    <t>黄晓莹</t>
  </si>
  <si>
    <t>温晓琳</t>
  </si>
  <si>
    <t>吕亮</t>
  </si>
  <si>
    <t>黄定师</t>
  </si>
  <si>
    <t>郑燕雄</t>
  </si>
  <si>
    <t>麦志颖</t>
  </si>
  <si>
    <t>姚衍仪</t>
  </si>
  <si>
    <t>王秋月</t>
  </si>
  <si>
    <t>姚兰妮</t>
  </si>
  <si>
    <t>陆柳娟</t>
  </si>
  <si>
    <t>总分</t>
  </si>
  <si>
    <t>平均分</t>
  </si>
  <si>
    <t>A级人数</t>
  </si>
  <si>
    <t>B级人数</t>
  </si>
  <si>
    <t>C级人数</t>
  </si>
  <si>
    <t>D级人数</t>
  </si>
  <si>
    <t>优秀率（A级率）</t>
  </si>
  <si>
    <t>及格率</t>
  </si>
  <si>
    <t>标准差</t>
  </si>
  <si>
    <t>数学</t>
  </si>
  <si>
    <t>陈依雯</t>
  </si>
  <si>
    <t>刁婷婷</t>
  </si>
  <si>
    <t>周锦霞</t>
  </si>
  <si>
    <t>汤静怡</t>
  </si>
  <si>
    <t>招楚莹</t>
  </si>
  <si>
    <t>李雪仪</t>
  </si>
  <si>
    <t>梁钰莹</t>
  </si>
  <si>
    <t>王咏诗</t>
  </si>
  <si>
    <t>朱羽婷</t>
  </si>
  <si>
    <t>凌婉华</t>
  </si>
  <si>
    <t>李晓蕾</t>
  </si>
  <si>
    <t>郭海燕</t>
  </si>
  <si>
    <t>陈美清</t>
  </si>
  <si>
    <t>李婷</t>
  </si>
  <si>
    <t>严乙深</t>
  </si>
  <si>
    <t>马琪豪</t>
  </si>
  <si>
    <t>龙燕</t>
  </si>
  <si>
    <t>陈玲</t>
  </si>
  <si>
    <t>李煌成</t>
  </si>
  <si>
    <t>贺玉霞</t>
  </si>
  <si>
    <t>张牡玉</t>
  </si>
  <si>
    <t>谢晓燕</t>
  </si>
  <si>
    <t>刘祺</t>
  </si>
  <si>
    <t>钟子杰</t>
  </si>
  <si>
    <t>英语</t>
  </si>
  <si>
    <t>狄欣玉</t>
  </si>
  <si>
    <t>邹倩馨</t>
  </si>
  <si>
    <t>房心如</t>
  </si>
  <si>
    <t>邵玉玲</t>
  </si>
  <si>
    <t>陈芯怡</t>
  </si>
  <si>
    <t>张丽卿</t>
  </si>
  <si>
    <t>谭文华</t>
  </si>
  <si>
    <t>程莲静</t>
  </si>
  <si>
    <t>黄梓瑶</t>
  </si>
  <si>
    <t>黄淑岚</t>
  </si>
  <si>
    <t>邹燕婷</t>
  </si>
  <si>
    <t>欧阳婉嫦</t>
  </si>
  <si>
    <t>钟楚欣</t>
  </si>
  <si>
    <t>周锦梅</t>
  </si>
  <si>
    <t>赖素华</t>
  </si>
  <si>
    <t>方艾晴</t>
  </si>
  <si>
    <t>石玉清</t>
  </si>
  <si>
    <t>李未</t>
  </si>
  <si>
    <t>2025学年第一学期自主二练习分年级情况记录表</t>
  </si>
  <si>
    <t>一（1）班</t>
  </si>
  <si>
    <t>一（2）班</t>
  </si>
  <si>
    <t>一（3）班</t>
  </si>
  <si>
    <t>一（4）班</t>
  </si>
  <si>
    <t>一（5）班</t>
  </si>
  <si>
    <t>一（6）班</t>
  </si>
  <si>
    <t>一（7）班</t>
  </si>
  <si>
    <t>一（8）班</t>
  </si>
  <si>
    <t>任课老师</t>
  </si>
  <si>
    <t>A级人数(&gt;=80)</t>
  </si>
  <si>
    <t>B级人数(80,70]</t>
  </si>
  <si>
    <t>C级人数(70,60]</t>
  </si>
  <si>
    <t>D级人数(&lt;60)</t>
  </si>
  <si>
    <t>二（1）班</t>
  </si>
  <si>
    <t>二（2）班</t>
  </si>
  <si>
    <t>二（3）班</t>
  </si>
  <si>
    <t>二（4）班</t>
  </si>
  <si>
    <t>二（5）班</t>
  </si>
  <si>
    <t>二（6）班</t>
  </si>
  <si>
    <t>二（7）班</t>
  </si>
  <si>
    <t>二（8）班</t>
  </si>
  <si>
    <t>二（9）班</t>
  </si>
  <si>
    <t>二（10）班</t>
  </si>
  <si>
    <t>A级人数（90分及以上）</t>
  </si>
  <si>
    <t>B级人数（75～89）</t>
  </si>
  <si>
    <t>C级人数（60～75不包括75）</t>
  </si>
  <si>
    <t>D级人数（40～59）</t>
  </si>
  <si>
    <t>E级人数（40分以下）</t>
  </si>
  <si>
    <t>三（1）班</t>
  </si>
  <si>
    <t>三（2）班</t>
  </si>
  <si>
    <t>三（3）班</t>
  </si>
  <si>
    <t>三（4）班</t>
  </si>
  <si>
    <t>三（5）班</t>
  </si>
  <si>
    <t>三（6）班</t>
  </si>
  <si>
    <t>三（7）班</t>
  </si>
  <si>
    <t>三（8）班</t>
  </si>
  <si>
    <t>三（9）班</t>
  </si>
  <si>
    <t>A级人数[85,100]</t>
  </si>
  <si>
    <t>B级人数[75,85）</t>
  </si>
  <si>
    <t>C级人数[60,75）</t>
  </si>
  <si>
    <t>D级人数[0～60）</t>
  </si>
  <si>
    <t>四（1）班</t>
  </si>
  <si>
    <t>四（2）班</t>
  </si>
  <si>
    <t>四（3）班</t>
  </si>
  <si>
    <t>四（4）班</t>
  </si>
  <si>
    <t>四（5）班</t>
  </si>
  <si>
    <t>四（6）班</t>
  </si>
  <si>
    <t>四（7）班</t>
  </si>
  <si>
    <t>四（8）班</t>
  </si>
  <si>
    <t>五（1）班</t>
  </si>
  <si>
    <t>五（2）班</t>
  </si>
  <si>
    <t>五（3）班</t>
  </si>
  <si>
    <t>五（4）班</t>
  </si>
  <si>
    <t>五（5）班</t>
  </si>
  <si>
    <t>五（6）班</t>
  </si>
  <si>
    <t>五（7）班</t>
  </si>
  <si>
    <t>A级人数[80,100]</t>
  </si>
  <si>
    <t>B级人数[70,80）</t>
  </si>
  <si>
    <t>C级人数[60,70）</t>
  </si>
  <si>
    <t>六（1）班</t>
  </si>
  <si>
    <t>六（2）班</t>
  </si>
  <si>
    <t>六（3）班</t>
  </si>
  <si>
    <t>六（4）班</t>
  </si>
  <si>
    <t>六（5）班</t>
  </si>
  <si>
    <t>六（6）班</t>
  </si>
  <si>
    <r>
      <rPr>
        <sz val="11"/>
        <color rgb="FF000000"/>
        <rFont val="宋体"/>
        <charset val="134"/>
      </rPr>
      <t>学校</t>
    </r>
  </si>
  <si>
    <r>
      <rPr>
        <b/>
        <sz val="12"/>
        <color rgb="FF000000"/>
        <rFont val="宋体"/>
        <charset val="134"/>
      </rPr>
      <t>年级</t>
    </r>
  </si>
  <si>
    <r>
      <rPr>
        <b/>
        <sz val="10"/>
        <color rgb="FF000000"/>
        <rFont val="宋体"/>
        <charset val="134"/>
      </rPr>
      <t>初报人数</t>
    </r>
  </si>
  <si>
    <r>
      <rPr>
        <b/>
        <sz val="12"/>
        <color rgb="FF000000"/>
        <rFont val="宋体"/>
        <charset val="134"/>
      </rPr>
      <t>语文</t>
    </r>
  </si>
  <si>
    <r>
      <rPr>
        <b/>
        <sz val="12"/>
        <color rgb="FF000000"/>
        <rFont val="宋体"/>
        <charset val="134"/>
      </rPr>
      <t>数学</t>
    </r>
  </si>
  <si>
    <r>
      <rPr>
        <b/>
        <sz val="12"/>
        <color rgb="FF000000"/>
        <rFont val="宋体"/>
        <charset val="134"/>
      </rPr>
      <t>英语</t>
    </r>
  </si>
  <si>
    <r>
      <rPr>
        <b/>
        <sz val="12"/>
        <color rgb="FF000000"/>
        <rFont val="宋体"/>
        <charset val="134"/>
      </rPr>
      <t>三科总分合计</t>
    </r>
  </si>
  <si>
    <t>两科总分合计</t>
  </si>
  <si>
    <r>
      <rPr>
        <b/>
        <sz val="9"/>
        <color rgb="FF000000"/>
        <rFont val="宋体"/>
        <charset val="134"/>
      </rPr>
      <t>考试人数</t>
    </r>
  </si>
  <si>
    <r>
      <rPr>
        <b/>
        <sz val="9"/>
        <color rgb="FF000000"/>
        <rFont val="宋体"/>
        <charset val="134"/>
      </rPr>
      <t>总分</t>
    </r>
  </si>
  <si>
    <r>
      <rPr>
        <b/>
        <sz val="9"/>
        <color rgb="FF000000"/>
        <rFont val="宋体"/>
        <charset val="134"/>
      </rPr>
      <t>平均分</t>
    </r>
  </si>
  <si>
    <r>
      <rPr>
        <b/>
        <sz val="9"/>
        <color rgb="FF000000"/>
        <rFont val="Times New Roman"/>
        <charset val="134"/>
      </rPr>
      <t>80</t>
    </r>
    <r>
      <rPr>
        <b/>
        <sz val="9"/>
        <color rgb="FF000000"/>
        <rFont val="宋体"/>
        <charset val="134"/>
      </rPr>
      <t>分以上人数</t>
    </r>
  </si>
  <si>
    <r>
      <rPr>
        <b/>
        <sz val="9"/>
        <color rgb="FF000000"/>
        <rFont val="宋体"/>
        <charset val="134"/>
      </rPr>
      <t>优秀率(%)</t>
    </r>
  </si>
  <si>
    <r>
      <rPr>
        <b/>
        <sz val="9"/>
        <color rgb="FF000000"/>
        <rFont val="Times New Roman"/>
        <charset val="134"/>
      </rPr>
      <t>60</t>
    </r>
    <r>
      <rPr>
        <b/>
        <sz val="9"/>
        <color rgb="FF000000"/>
        <rFont val="宋体"/>
        <charset val="134"/>
      </rPr>
      <t>分以上人数</t>
    </r>
  </si>
  <si>
    <r>
      <rPr>
        <b/>
        <sz val="9"/>
        <color rgb="FF000000"/>
        <rFont val="宋体"/>
        <charset val="134"/>
      </rPr>
      <t>合格率(%)</t>
    </r>
  </si>
  <si>
    <r>
      <rPr>
        <b/>
        <sz val="9"/>
        <color rgb="FF000000"/>
        <rFont val="Times New Roman"/>
        <charset val="134"/>
      </rPr>
      <t>40</t>
    </r>
    <r>
      <rPr>
        <b/>
        <sz val="9"/>
        <color rgb="FF000000"/>
        <rFont val="宋体"/>
        <charset val="134"/>
      </rPr>
      <t>分以下人数</t>
    </r>
  </si>
  <si>
    <r>
      <rPr>
        <b/>
        <sz val="9"/>
        <color rgb="FF000000"/>
        <rFont val="宋体"/>
        <charset val="134"/>
      </rPr>
      <t>低分率(%)</t>
    </r>
  </si>
  <si>
    <r>
      <rPr>
        <b/>
        <sz val="9"/>
        <color rgb="FF000000"/>
        <rFont val="宋体"/>
        <charset val="134"/>
      </rPr>
      <t>三科</t>
    </r>
    <r>
      <rPr>
        <b/>
        <sz val="9"/>
        <color rgb="FF000000"/>
        <rFont val="宋体"/>
        <charset val="134"/>
      </rPr>
      <t xml:space="preserve">
总分</t>
    </r>
  </si>
  <si>
    <r>
      <rPr>
        <b/>
        <sz val="9"/>
        <color rgb="FF000000"/>
        <rFont val="宋体"/>
        <charset val="134"/>
      </rPr>
      <t>三科</t>
    </r>
    <r>
      <rPr>
        <b/>
        <sz val="9"/>
        <color rgb="FF000000"/>
        <rFont val="宋体"/>
        <charset val="134"/>
      </rPr>
      <t xml:space="preserve">
平均分</t>
    </r>
  </si>
  <si>
    <t>240分以上人数</t>
  </si>
  <si>
    <r>
      <rPr>
        <b/>
        <sz val="9"/>
        <color rgb="FF000000"/>
        <rFont val="宋体"/>
        <charset val="134"/>
      </rPr>
      <t>优分率(%)</t>
    </r>
  </si>
  <si>
    <t>180分以上人数</t>
  </si>
  <si>
    <t>120分以下人数</t>
  </si>
  <si>
    <t>两科
总分</t>
  </si>
  <si>
    <t>两科
平均分</t>
  </si>
  <si>
    <t>160分以上人数</t>
  </si>
  <si>
    <t>120分以上人数</t>
  </si>
  <si>
    <t>80分以下人数</t>
  </si>
  <si>
    <r>
      <rPr>
        <sz val="11"/>
        <color rgb="FF000000"/>
        <rFont val="宋体"/>
        <charset val="134"/>
      </rPr>
      <t>广外从化实验小学</t>
    </r>
  </si>
  <si>
    <r>
      <rPr>
        <sz val="11"/>
        <color rgb="FF000000"/>
        <rFont val="宋体"/>
        <charset val="134"/>
      </rPr>
      <t>一年级</t>
    </r>
  </si>
  <si>
    <r>
      <rPr>
        <sz val="11"/>
        <color rgb="FF000000"/>
        <rFont val="宋体"/>
        <charset val="134"/>
      </rPr>
      <t>二年级</t>
    </r>
  </si>
  <si>
    <r>
      <rPr>
        <sz val="11"/>
        <color rgb="FF000000"/>
        <rFont val="宋体"/>
        <charset val="134"/>
      </rPr>
      <t>三年级</t>
    </r>
  </si>
  <si>
    <r>
      <rPr>
        <sz val="11"/>
        <color rgb="FF000000"/>
        <rFont val="宋体"/>
        <charset val="134"/>
      </rPr>
      <t>四年级</t>
    </r>
  </si>
  <si>
    <r>
      <rPr>
        <sz val="11"/>
        <color rgb="FF000000"/>
        <rFont val="宋体"/>
        <charset val="134"/>
      </rPr>
      <t>五年级</t>
    </r>
  </si>
  <si>
    <r>
      <rPr>
        <sz val="11"/>
        <color rgb="FF000000"/>
        <rFont val="宋体"/>
        <charset val="134"/>
      </rPr>
      <t>六年级</t>
    </r>
  </si>
  <si>
    <t>2025学年第一学期自主练习二 一（1)班学生情况记录</t>
  </si>
  <si>
    <t>序号</t>
  </si>
  <si>
    <t>姓名</t>
  </si>
  <si>
    <t>语文总分</t>
  </si>
  <si>
    <t>数学总分</t>
  </si>
  <si>
    <t>英语总分</t>
  </si>
  <si>
    <t>总分分数</t>
  </si>
  <si>
    <t>艾子皓</t>
  </si>
  <si>
    <t>曾翎</t>
  </si>
  <si>
    <t>曾舒婕</t>
  </si>
  <si>
    <t>陈滢棋</t>
  </si>
  <si>
    <t>陈昱嘉</t>
  </si>
  <si>
    <t>邓婧萍</t>
  </si>
  <si>
    <t>邓盛栎</t>
  </si>
  <si>
    <t>翟秋玥</t>
  </si>
  <si>
    <t>甘回</t>
  </si>
  <si>
    <t>郭栩妃</t>
  </si>
  <si>
    <t>何国恩</t>
  </si>
  <si>
    <t>黄泇睿</t>
  </si>
  <si>
    <t>黄荧</t>
  </si>
  <si>
    <t>黄越越</t>
  </si>
  <si>
    <t>江聪健</t>
  </si>
  <si>
    <t>江毅轩</t>
  </si>
  <si>
    <t>邝心悦</t>
  </si>
  <si>
    <t>黎玥柠</t>
  </si>
  <si>
    <t>李恩</t>
  </si>
  <si>
    <t>李佳航</t>
  </si>
  <si>
    <t>李梓蕙</t>
  </si>
  <si>
    <t>李梓贤</t>
  </si>
  <si>
    <t>梁飞</t>
  </si>
  <si>
    <t>梁睿恩</t>
  </si>
  <si>
    <t>梁小媛</t>
  </si>
  <si>
    <t>卢梓豪</t>
  </si>
  <si>
    <t>陆焱坤</t>
  </si>
  <si>
    <t>陆毅</t>
  </si>
  <si>
    <t>欧阳名峻</t>
  </si>
  <si>
    <t>欧阳天佑</t>
  </si>
  <si>
    <t>欧永谦</t>
  </si>
  <si>
    <t>潘嘉睿</t>
  </si>
  <si>
    <t>丘创林</t>
  </si>
  <si>
    <t>谭正言</t>
  </si>
  <si>
    <t>王睿谦</t>
  </si>
  <si>
    <t>王子优</t>
  </si>
  <si>
    <t>韦语欣</t>
  </si>
  <si>
    <t>请假</t>
  </si>
  <si>
    <t>伍梓烨</t>
  </si>
  <si>
    <t>谢小诺</t>
  </si>
  <si>
    <t>熊思陈</t>
  </si>
  <si>
    <t>徐秦昊</t>
  </si>
  <si>
    <t>杨若冰</t>
  </si>
  <si>
    <t>郑盛元</t>
  </si>
  <si>
    <t>钟妤桐</t>
  </si>
  <si>
    <t>周瑾瑶</t>
  </si>
  <si>
    <t>邹晋恒</t>
  </si>
  <si>
    <t>2025学年第一学期自主练习二 一（2)班学生情况记录</t>
  </si>
  <si>
    <t>蔡政彬</t>
  </si>
  <si>
    <t>曾可恩</t>
  </si>
  <si>
    <t>陈诗韵</t>
  </si>
  <si>
    <t>陈予诗</t>
  </si>
  <si>
    <t>陈玥慈</t>
  </si>
  <si>
    <t>邓唐栎</t>
  </si>
  <si>
    <t>邓婉仪</t>
  </si>
  <si>
    <t>丁雨泽</t>
  </si>
  <si>
    <t>关雯予</t>
  </si>
  <si>
    <t>胡靖然</t>
  </si>
  <si>
    <t>黄浩宇</t>
  </si>
  <si>
    <t>黄健宸</t>
  </si>
  <si>
    <t>黄一帆</t>
  </si>
  <si>
    <t>黄子源</t>
  </si>
  <si>
    <t>江铖安</t>
  </si>
  <si>
    <t>邝俊豪</t>
  </si>
  <si>
    <t>邝俊荣</t>
  </si>
  <si>
    <t>赖馨艺</t>
  </si>
  <si>
    <t>黎语桐</t>
  </si>
  <si>
    <t>李承谦</t>
  </si>
  <si>
    <t>李翎骐</t>
  </si>
  <si>
    <t>李熙蕾</t>
  </si>
  <si>
    <t>李翊扬</t>
  </si>
  <si>
    <t>李卓洋</t>
  </si>
  <si>
    <t>梁桉杰</t>
  </si>
  <si>
    <t>梁歌</t>
  </si>
  <si>
    <t>刘嘉超</t>
  </si>
  <si>
    <t>卢勤滔</t>
  </si>
  <si>
    <t>罗淋熹</t>
  </si>
  <si>
    <t>罗宇航</t>
  </si>
  <si>
    <t>马逸飞</t>
  </si>
  <si>
    <t>欧梓盈</t>
  </si>
  <si>
    <t>潘乐晨</t>
  </si>
  <si>
    <t>谭欣瑜</t>
  </si>
  <si>
    <t>唐乐滢</t>
  </si>
  <si>
    <t>唐书成</t>
  </si>
  <si>
    <t>王玺诺</t>
  </si>
  <si>
    <t>肖锦彤</t>
  </si>
  <si>
    <t>肖可晴</t>
  </si>
  <si>
    <t>徐华志</t>
  </si>
  <si>
    <t>徐芮</t>
  </si>
  <si>
    <t>徐艺凡</t>
  </si>
  <si>
    <t>姚迦翊</t>
  </si>
  <si>
    <t>张颂</t>
  </si>
  <si>
    <t>郑相儒</t>
  </si>
  <si>
    <t>郑雅童</t>
  </si>
  <si>
    <t>朱子晟</t>
  </si>
  <si>
    <t>2025学年第一学期自主练习二 一（3)班学生情况记录</t>
  </si>
  <si>
    <t>郭雅甜</t>
  </si>
  <si>
    <t>曾诺</t>
  </si>
  <si>
    <t>曾梓朗</t>
  </si>
  <si>
    <t>巢诗悦</t>
  </si>
  <si>
    <t>陈光敏</t>
  </si>
  <si>
    <t>陈闳逸</t>
  </si>
  <si>
    <t>陈子君</t>
  </si>
  <si>
    <t>陈梓晴</t>
  </si>
  <si>
    <t>邓粤文</t>
  </si>
  <si>
    <t>段佳昊</t>
  </si>
  <si>
    <t>高胤之</t>
  </si>
  <si>
    <t>何芸菲</t>
  </si>
  <si>
    <t>黄滨</t>
  </si>
  <si>
    <t>黄朗朗</t>
  </si>
  <si>
    <t>黄子恩</t>
  </si>
  <si>
    <t>黄梓明</t>
  </si>
  <si>
    <t>黄佐言</t>
  </si>
  <si>
    <t>劳子洋</t>
  </si>
  <si>
    <t>李锦柔</t>
  </si>
  <si>
    <t>李俊希</t>
  </si>
  <si>
    <t>李曼桐</t>
  </si>
  <si>
    <t>李乔翎</t>
  </si>
  <si>
    <t>李玥潼</t>
  </si>
  <si>
    <t>李匀贝</t>
  </si>
  <si>
    <t>李卓颖</t>
  </si>
  <si>
    <t>李子涵</t>
  </si>
  <si>
    <t>梁钧彦</t>
  </si>
  <si>
    <t>林轩毅</t>
  </si>
  <si>
    <t>刘博宇</t>
  </si>
  <si>
    <t>刘米乐</t>
  </si>
  <si>
    <t>刘振宇</t>
  </si>
  <si>
    <t>吕俊贤</t>
  </si>
  <si>
    <t>庞熙霖</t>
  </si>
  <si>
    <t>江倩怡</t>
  </si>
  <si>
    <t>王宥然</t>
  </si>
  <si>
    <t>王紫雯</t>
  </si>
  <si>
    <t>吴歌</t>
  </si>
  <si>
    <t>吴金辉</t>
  </si>
  <si>
    <t>吴信瑭</t>
  </si>
  <si>
    <t>谢尚毅</t>
  </si>
  <si>
    <t>严祎宸</t>
  </si>
  <si>
    <t>杨子元</t>
  </si>
  <si>
    <t>殷政</t>
  </si>
  <si>
    <t>余意</t>
  </si>
  <si>
    <t>张子洋</t>
  </si>
  <si>
    <t>钟一尧</t>
  </si>
  <si>
    <t>朱嘉悦</t>
  </si>
  <si>
    <t>邹宇墨</t>
  </si>
  <si>
    <t>2025学年第一学期自主练习二 一（4)班学生情况记录</t>
  </si>
  <si>
    <t>曾墨瑶</t>
  </si>
  <si>
    <t>陈昊宇</t>
  </si>
  <si>
    <t>陈泺浠</t>
  </si>
  <si>
    <t>陈乂</t>
  </si>
  <si>
    <t>邓嘉铭</t>
  </si>
  <si>
    <t>邓子健</t>
  </si>
  <si>
    <t>方彦喆</t>
  </si>
  <si>
    <t>冯可</t>
  </si>
  <si>
    <t>郭栩呈</t>
  </si>
  <si>
    <t>何栩哲</t>
  </si>
  <si>
    <t>黄佳乐</t>
  </si>
  <si>
    <t>黄靖然</t>
  </si>
  <si>
    <t>黄彦希</t>
  </si>
  <si>
    <t>黄佑言</t>
  </si>
  <si>
    <t>黄悦</t>
  </si>
  <si>
    <t>姜瑞琨</t>
  </si>
  <si>
    <t>邝晋羽</t>
  </si>
  <si>
    <t>邝晓潼</t>
  </si>
  <si>
    <t>邝奕璇</t>
  </si>
  <si>
    <t>邝奕言</t>
  </si>
  <si>
    <t>邝正凯</t>
  </si>
  <si>
    <t>赖舒羽</t>
  </si>
  <si>
    <t>李灏杨</t>
  </si>
  <si>
    <t>李俊硕</t>
  </si>
  <si>
    <t>李伊雯</t>
  </si>
  <si>
    <t>李茵</t>
  </si>
  <si>
    <t>李咏怡</t>
  </si>
  <si>
    <t>李卓毅</t>
  </si>
  <si>
    <t>梁许畅</t>
  </si>
  <si>
    <t>刘晋玄</t>
  </si>
  <si>
    <t>刘润林</t>
  </si>
  <si>
    <t>刘一诺</t>
  </si>
  <si>
    <t>罗诗橦</t>
  </si>
  <si>
    <t>唐钧昊</t>
  </si>
  <si>
    <t>王宣喆</t>
  </si>
  <si>
    <t>王胤沣</t>
  </si>
  <si>
    <t>温可清</t>
  </si>
  <si>
    <t>吴楷杰</t>
  </si>
  <si>
    <t>吴煜梵</t>
  </si>
  <si>
    <t>夏沐辰</t>
  </si>
  <si>
    <t>薛诗露</t>
  </si>
  <si>
    <t>张昊霖</t>
  </si>
  <si>
    <t>张泽阳</t>
  </si>
  <si>
    <t>张紫芊</t>
  </si>
  <si>
    <t>张宗豪</t>
  </si>
  <si>
    <t>朱洛彤</t>
  </si>
  <si>
    <t>朱悦甄</t>
  </si>
  <si>
    <t>卓逸杭</t>
  </si>
  <si>
    <t>2025学年第一学期自主练习二 一（5)班学生情况记录</t>
  </si>
  <si>
    <t>巢洺锐</t>
  </si>
  <si>
    <t>陈宣希</t>
  </si>
  <si>
    <t>陈韵晴</t>
  </si>
  <si>
    <t>陈泽信</t>
  </si>
  <si>
    <t>崔彦博</t>
  </si>
  <si>
    <t>邓梓宇</t>
  </si>
  <si>
    <t>范宁乐</t>
  </si>
  <si>
    <t>冯嬿如</t>
  </si>
  <si>
    <t>郭梓君</t>
  </si>
  <si>
    <t>何安琪</t>
  </si>
  <si>
    <t>胡嘉宸</t>
  </si>
  <si>
    <t>胡哲喆</t>
  </si>
  <si>
    <t>黄栩笙</t>
  </si>
  <si>
    <t>黄寓遥</t>
  </si>
  <si>
    <t>江明瑶</t>
  </si>
  <si>
    <t>邝熙童</t>
  </si>
  <si>
    <t>兰锦</t>
  </si>
  <si>
    <t>蓝允能</t>
  </si>
  <si>
    <t>黎骏洋</t>
  </si>
  <si>
    <t>李炜乾</t>
  </si>
  <si>
    <t>李一诺</t>
  </si>
  <si>
    <t>李玥儿</t>
  </si>
  <si>
    <t>李政芯</t>
  </si>
  <si>
    <t>李梓涵</t>
  </si>
  <si>
    <t>梁圣铠</t>
  </si>
  <si>
    <t>林斯远</t>
  </si>
  <si>
    <t>刘嘉煜</t>
  </si>
  <si>
    <t>刘镕鹤</t>
  </si>
  <si>
    <t>刘震宁</t>
  </si>
  <si>
    <t>莫梓浚</t>
  </si>
  <si>
    <t>潘梓铭</t>
  </si>
  <si>
    <t>潘梓桐</t>
  </si>
  <si>
    <t>邱若熙</t>
  </si>
  <si>
    <t>宋澄月</t>
  </si>
  <si>
    <t>汤蕊菲</t>
  </si>
  <si>
    <t>肖墨辰</t>
  </si>
  <si>
    <t>肖政熙</t>
  </si>
  <si>
    <t>谢政维</t>
  </si>
  <si>
    <t>徐一宁</t>
  </si>
  <si>
    <t>杨牧</t>
  </si>
  <si>
    <t>张沛承</t>
  </si>
  <si>
    <t>张通</t>
  </si>
  <si>
    <t>赵钧彦</t>
  </si>
  <si>
    <t>赵子铭</t>
  </si>
  <si>
    <t>钟梓琳</t>
  </si>
  <si>
    <t>朱健斌</t>
  </si>
  <si>
    <t>朱洛依</t>
  </si>
  <si>
    <t>谭尔暶</t>
  </si>
  <si>
    <t>2025学年第一学期自主练习二 一（6)班学生情况记录</t>
  </si>
  <si>
    <t>蔡杏沂</t>
  </si>
  <si>
    <t>曾令晨</t>
  </si>
  <si>
    <t>巢铭悦</t>
  </si>
  <si>
    <t>巢诗愉</t>
  </si>
  <si>
    <t>陈俊颖</t>
  </si>
  <si>
    <t>陈逸琛</t>
  </si>
  <si>
    <t>陈有泰</t>
  </si>
  <si>
    <t>邓霓蕴</t>
  </si>
  <si>
    <t>邓启航</t>
  </si>
  <si>
    <t>黄俊凯</t>
  </si>
  <si>
    <t>黄礼谦</t>
  </si>
  <si>
    <t>黄斯悦</t>
  </si>
  <si>
    <t>黄以霏</t>
  </si>
  <si>
    <t>黄泽昊</t>
  </si>
  <si>
    <t>黄镇华</t>
  </si>
  <si>
    <t>江琳琳</t>
  </si>
  <si>
    <t>邝梓涵</t>
  </si>
  <si>
    <t>黎绍锋</t>
  </si>
  <si>
    <t>李念桥</t>
  </si>
  <si>
    <t>李诺一</t>
  </si>
  <si>
    <t>李伟杰</t>
  </si>
  <si>
    <t>李先煜</t>
  </si>
  <si>
    <t>李语彤</t>
  </si>
  <si>
    <t>李语盈</t>
  </si>
  <si>
    <t>李梓轩</t>
  </si>
  <si>
    <t>梁正</t>
  </si>
  <si>
    <t>林春光</t>
  </si>
  <si>
    <t>林思因</t>
  </si>
  <si>
    <t>刘珈宁</t>
  </si>
  <si>
    <t>刘筱晴</t>
  </si>
  <si>
    <t>刘震宇</t>
  </si>
  <si>
    <t>陆骏豪</t>
  </si>
  <si>
    <t>欧阳卓奕</t>
  </si>
  <si>
    <t>潘姿馨</t>
  </si>
  <si>
    <t>万安欣</t>
  </si>
  <si>
    <t>温俊誉</t>
  </si>
  <si>
    <t>吴予扬</t>
  </si>
  <si>
    <t>萧韵霖</t>
  </si>
  <si>
    <t>肖可可</t>
  </si>
  <si>
    <t>谢若钰</t>
  </si>
  <si>
    <t>叶铉</t>
  </si>
  <si>
    <t>余奕辰</t>
  </si>
  <si>
    <t>余悦</t>
  </si>
  <si>
    <t>张铭恩</t>
  </si>
  <si>
    <t>植欣烨</t>
  </si>
  <si>
    <t>钟诚谦</t>
  </si>
  <si>
    <t>朱佩琪</t>
  </si>
  <si>
    <t>朱玥明</t>
  </si>
  <si>
    <t>2025学年第一学期自主练习二 一（7)班学生情况记录</t>
  </si>
  <si>
    <t>蔡礼萱</t>
  </si>
  <si>
    <t>陈楚晞</t>
  </si>
  <si>
    <t>陈念</t>
  </si>
  <si>
    <t>陈彦笛</t>
  </si>
  <si>
    <t>陈梓灵</t>
  </si>
  <si>
    <t>邓锦觅</t>
  </si>
  <si>
    <t>邓宇扬</t>
  </si>
  <si>
    <t>邓梓诚</t>
  </si>
  <si>
    <t>冯栩灏</t>
  </si>
  <si>
    <t>郭黄钰</t>
  </si>
  <si>
    <t>何均瑶</t>
  </si>
  <si>
    <t>何沐遥</t>
  </si>
  <si>
    <t>胡圆圆</t>
  </si>
  <si>
    <t>胡梓源</t>
  </si>
  <si>
    <t>黄靖雯</t>
  </si>
  <si>
    <t>黄铭希</t>
  </si>
  <si>
    <t>黄一铠</t>
  </si>
  <si>
    <t>江月盈</t>
  </si>
  <si>
    <t>邝泓旭</t>
  </si>
  <si>
    <t>邝嘉杰</t>
  </si>
  <si>
    <t>邝子朗</t>
  </si>
  <si>
    <t>黎栩潼</t>
  </si>
  <si>
    <t>李雅婷</t>
  </si>
  <si>
    <t>李依婷</t>
  </si>
  <si>
    <t>李颖琪</t>
  </si>
  <si>
    <t>李梓健</t>
  </si>
  <si>
    <t>廖妍稀</t>
  </si>
  <si>
    <t>刘宸羽</t>
  </si>
  <si>
    <t>刘嘉洛</t>
  </si>
  <si>
    <t>刘敏祺</t>
  </si>
  <si>
    <t>刘妤菲</t>
  </si>
  <si>
    <t>刘子亮</t>
  </si>
  <si>
    <t>潘弈言</t>
  </si>
  <si>
    <t>彭梦琦</t>
  </si>
  <si>
    <t>区诗哲</t>
  </si>
  <si>
    <t>谭皓宸</t>
  </si>
  <si>
    <t>唐瑜璞</t>
  </si>
  <si>
    <t>韦懿恬</t>
  </si>
  <si>
    <t>夏雨轩</t>
  </si>
  <si>
    <t>徐亦辰</t>
  </si>
  <si>
    <t>叶雅诗</t>
  </si>
  <si>
    <t>殷凯诺</t>
  </si>
  <si>
    <t>于佳禾</t>
  </si>
  <si>
    <t>张皓然</t>
  </si>
  <si>
    <t>周雅芝</t>
  </si>
  <si>
    <t>朱呈希</t>
  </si>
  <si>
    <t>朱炜轩</t>
  </si>
  <si>
    <t>朱振源</t>
  </si>
  <si>
    <t>A级人数(&gt;=85)</t>
  </si>
  <si>
    <t>B级人数(85,75]</t>
  </si>
  <si>
    <t>C级人数(75,60]</t>
  </si>
  <si>
    <t>2025学年第一学期自主练习二 一（8)班学生情况记录</t>
  </si>
  <si>
    <t>蔡浩然</t>
  </si>
  <si>
    <t>病假</t>
  </si>
  <si>
    <t>蔡礼芯</t>
  </si>
  <si>
    <t>蔡昕彤</t>
  </si>
  <si>
    <t>曾沐扬</t>
  </si>
  <si>
    <t>曾淯楚</t>
  </si>
  <si>
    <t>陈俊熙</t>
  </si>
  <si>
    <t>陈晓婷</t>
  </si>
  <si>
    <t>陈妍</t>
  </si>
  <si>
    <t>陈洢</t>
  </si>
  <si>
    <t>陈卓妍</t>
  </si>
  <si>
    <t>杜若灵</t>
  </si>
  <si>
    <t>冯政源</t>
  </si>
  <si>
    <t>郭玮漩</t>
  </si>
  <si>
    <t>何景燊</t>
  </si>
  <si>
    <t>何之恒</t>
  </si>
  <si>
    <t>黄雯晴</t>
  </si>
  <si>
    <t>黄子莹</t>
  </si>
  <si>
    <t>黄梓睿</t>
  </si>
  <si>
    <t>康逸心</t>
  </si>
  <si>
    <t>邝天朗</t>
  </si>
  <si>
    <t>邝莹莹</t>
  </si>
  <si>
    <t>邝友桐</t>
  </si>
  <si>
    <t>黎悦潼</t>
  </si>
  <si>
    <t>李浩文</t>
  </si>
  <si>
    <t>李逸朗</t>
  </si>
  <si>
    <t>李咏希</t>
  </si>
  <si>
    <t xml:space="preserve"> </t>
  </si>
  <si>
    <t>李泽楷</t>
  </si>
  <si>
    <t>李子瞳</t>
  </si>
  <si>
    <t>林宝妍</t>
  </si>
  <si>
    <t>林少宇</t>
  </si>
  <si>
    <t>刘浚扬</t>
  </si>
  <si>
    <t>刘沁婕</t>
  </si>
  <si>
    <t>罗玟靖</t>
  </si>
  <si>
    <t>吕亦潇</t>
  </si>
  <si>
    <t>戚可滢</t>
  </si>
  <si>
    <t>邱泽恒</t>
  </si>
  <si>
    <t>沈杨</t>
  </si>
  <si>
    <t>孙芷霖</t>
  </si>
  <si>
    <t>吴浩天</t>
  </si>
  <si>
    <t>肖尧</t>
  </si>
  <si>
    <t>宣景佑</t>
  </si>
  <si>
    <t>杨子扬</t>
  </si>
  <si>
    <t>叶问谦</t>
  </si>
  <si>
    <t>叶子淇</t>
  </si>
  <si>
    <t>甄羿鸣</t>
  </si>
  <si>
    <t>甄子奇</t>
  </si>
  <si>
    <t>郑俊朗</t>
  </si>
  <si>
    <t>朱小莜</t>
  </si>
  <si>
    <t>2025学年第一学期自主练习二 二（1)班学生情况记录</t>
  </si>
  <si>
    <t>学号</t>
  </si>
  <si>
    <t>备注</t>
  </si>
  <si>
    <t>黄子铭</t>
  </si>
  <si>
    <t>邓楚博</t>
  </si>
  <si>
    <t>林至礼</t>
  </si>
  <si>
    <t>曾曦</t>
  </si>
  <si>
    <t>曾秭轩</t>
  </si>
  <si>
    <t>何承泽</t>
  </si>
  <si>
    <t>黄恩泰</t>
  </si>
  <si>
    <t>陈建豪</t>
  </si>
  <si>
    <t>张泽恒</t>
  </si>
  <si>
    <t>李晨熙</t>
  </si>
  <si>
    <t>陈俊宏</t>
  </si>
  <si>
    <t>黄敬皓</t>
  </si>
  <si>
    <t>张郢</t>
  </si>
  <si>
    <t>周峻熙</t>
  </si>
  <si>
    <t>谢子陶</t>
  </si>
  <si>
    <t>贾俊贤</t>
  </si>
  <si>
    <t>邓子迪</t>
  </si>
  <si>
    <t>林泓锐</t>
  </si>
  <si>
    <t>钟睿晋</t>
  </si>
  <si>
    <t>叶尹承</t>
  </si>
  <si>
    <t>胡戈</t>
  </si>
  <si>
    <t>车幸峰</t>
  </si>
  <si>
    <t>江盛</t>
  </si>
  <si>
    <t>何欣怡</t>
  </si>
  <si>
    <t>李偲嫚</t>
  </si>
  <si>
    <t>黄雨桐</t>
  </si>
  <si>
    <t>邝楠</t>
  </si>
  <si>
    <t>张盼兮</t>
  </si>
  <si>
    <t>刘彦彤</t>
  </si>
  <si>
    <t>林嘉姚</t>
  </si>
  <si>
    <t>杨朵朵</t>
  </si>
  <si>
    <t>林思涵</t>
  </si>
  <si>
    <t>谢忻儒</t>
  </si>
  <si>
    <t>梁悦</t>
  </si>
  <si>
    <t>梁孜淳</t>
  </si>
  <si>
    <t>李钧渝</t>
  </si>
  <si>
    <t>曾子桐</t>
  </si>
  <si>
    <t>谢可琳</t>
  </si>
  <si>
    <t>骆宁婕</t>
  </si>
  <si>
    <t>宗林染</t>
  </si>
  <si>
    <t>杜彦霖</t>
  </si>
  <si>
    <t>刘梓婷</t>
  </si>
  <si>
    <t>卢铮悦</t>
  </si>
  <si>
    <t>谢乐乐</t>
  </si>
  <si>
    <t>2025学年第一学期自主练习二 二（2)班学生情况记录</t>
  </si>
  <si>
    <t>叶梓睿</t>
  </si>
  <si>
    <t>李锐</t>
  </si>
  <si>
    <t>陈宇濠</t>
  </si>
  <si>
    <t>江明翰</t>
  </si>
  <si>
    <t>李佳润</t>
  </si>
  <si>
    <t>郑樾</t>
  </si>
  <si>
    <t>江昇汛</t>
  </si>
  <si>
    <t>涂心祈</t>
  </si>
  <si>
    <t>邝振淏</t>
  </si>
  <si>
    <t>罗文昊</t>
  </si>
  <si>
    <t>曾圣杰</t>
  </si>
  <si>
    <t>杨铭昊</t>
  </si>
  <si>
    <t>陈楷</t>
  </si>
  <si>
    <t>汪江康</t>
  </si>
  <si>
    <t>乔瞻淇</t>
  </si>
  <si>
    <t>唐信衡</t>
  </si>
  <si>
    <t>黄健恒</t>
  </si>
  <si>
    <t>李思远</t>
  </si>
  <si>
    <t>利宗亮</t>
  </si>
  <si>
    <t>刘子渊</t>
  </si>
  <si>
    <t>敬烁</t>
  </si>
  <si>
    <t>祝翎桐</t>
  </si>
  <si>
    <t>梁皓谦</t>
  </si>
  <si>
    <t>陈茵婷</t>
  </si>
  <si>
    <t>朱粤</t>
  </si>
  <si>
    <t>陈潇筠</t>
  </si>
  <si>
    <t>赖晓琳</t>
  </si>
  <si>
    <t>陈靖雯</t>
  </si>
  <si>
    <t>王晞雯</t>
  </si>
  <si>
    <t>陈以洛</t>
  </si>
  <si>
    <t>彭嘉怡</t>
  </si>
  <si>
    <t>陈斯琦</t>
  </si>
  <si>
    <t>吴泳谕</t>
  </si>
  <si>
    <t>唐一芯</t>
  </si>
  <si>
    <t>杨佩谕</t>
  </si>
  <si>
    <t>邝璇</t>
  </si>
  <si>
    <t>李馨玥</t>
  </si>
  <si>
    <t>严诗诗</t>
  </si>
  <si>
    <t>黄馨仪</t>
  </si>
  <si>
    <t>林芯妤</t>
  </si>
  <si>
    <t>温芷妤</t>
  </si>
  <si>
    <t>刘曼迪</t>
  </si>
  <si>
    <t>刘雅柔</t>
  </si>
  <si>
    <t>刘雨昕</t>
  </si>
  <si>
    <t>周君致</t>
  </si>
  <si>
    <t>2025年9月转入</t>
  </si>
  <si>
    <t>2025学年第一学期自主练习二 二（3)班学生情况记录</t>
  </si>
  <si>
    <t>叶博闻</t>
  </si>
  <si>
    <t>何炫毅</t>
  </si>
  <si>
    <t>朱凌远</t>
  </si>
  <si>
    <t>陈烁</t>
  </si>
  <si>
    <t>何卓谦</t>
  </si>
  <si>
    <t>邹云曦</t>
  </si>
  <si>
    <t>萧宇琮</t>
  </si>
  <si>
    <t>邹林峻</t>
  </si>
  <si>
    <t>徐浩霖</t>
  </si>
  <si>
    <t>梁致轩</t>
  </si>
  <si>
    <t>彭子盼</t>
  </si>
  <si>
    <t>张悠洋</t>
  </si>
  <si>
    <t>潘杰宏</t>
  </si>
  <si>
    <t>张誉耀</t>
  </si>
  <si>
    <t>邓培安</t>
  </si>
  <si>
    <t>林允淏</t>
  </si>
  <si>
    <t>黄裕程</t>
  </si>
  <si>
    <t>林浩言</t>
  </si>
  <si>
    <t>黄泓泺</t>
  </si>
  <si>
    <t>钟允延</t>
  </si>
  <si>
    <t>潘牧南</t>
  </si>
  <si>
    <t>蒲香宇</t>
  </si>
  <si>
    <t>林浩阳</t>
  </si>
  <si>
    <t>王珺希</t>
  </si>
  <si>
    <t>倪艺月</t>
  </si>
  <si>
    <t>严槿</t>
  </si>
  <si>
    <t>蔡意涵</t>
  </si>
  <si>
    <t>陈筱媛</t>
  </si>
  <si>
    <t>殷钰淇</t>
  </si>
  <si>
    <t>沈麒美</t>
  </si>
  <si>
    <t>刘儒懿</t>
  </si>
  <si>
    <t>邓迎希</t>
  </si>
  <si>
    <t>叶一晨</t>
  </si>
  <si>
    <t>陈文妍</t>
  </si>
  <si>
    <t>贾梓渝</t>
  </si>
  <si>
    <t>刘雨彦</t>
  </si>
  <si>
    <t>骆映瑜</t>
  </si>
  <si>
    <t>刘芯桐</t>
  </si>
  <si>
    <t>罗婧芮</t>
  </si>
  <si>
    <t>陈思雯</t>
  </si>
  <si>
    <t>姚书惠</t>
  </si>
  <si>
    <t>黄诗琳</t>
  </si>
  <si>
    <t>卢熙妍</t>
  </si>
  <si>
    <t>温歆悦</t>
  </si>
  <si>
    <t>2025学年第一学期自主练习二 二（4)班学生情况记录</t>
  </si>
  <si>
    <t>文栩康</t>
  </si>
  <si>
    <t>徐晋宇</t>
  </si>
  <si>
    <t>李泓舜</t>
  </si>
  <si>
    <t>吴卓佳</t>
  </si>
  <si>
    <t>李文杰</t>
  </si>
  <si>
    <t>刘艺龙</t>
  </si>
  <si>
    <t>江奕谦</t>
  </si>
  <si>
    <t>李晨泽</t>
  </si>
  <si>
    <t>黄泓钧</t>
  </si>
  <si>
    <t>李洋钒</t>
  </si>
  <si>
    <t>陈一诺</t>
  </si>
  <si>
    <t>欧阳正</t>
  </si>
  <si>
    <t>刘子浩</t>
  </si>
  <si>
    <t>邓霈霖</t>
  </si>
  <si>
    <t>孙瀚亨</t>
  </si>
  <si>
    <t>陈誉铭</t>
  </si>
  <si>
    <t>曾治</t>
  </si>
  <si>
    <t>林尚炫</t>
  </si>
  <si>
    <t>黄皓禹</t>
  </si>
  <si>
    <t>陈灏</t>
  </si>
  <si>
    <t>廖维安</t>
  </si>
  <si>
    <t>谢文涛</t>
  </si>
  <si>
    <t>陈曦</t>
  </si>
  <si>
    <t>张筱羽</t>
  </si>
  <si>
    <t>赖欣彤</t>
  </si>
  <si>
    <t>黄思语</t>
  </si>
  <si>
    <t>陈婧菲</t>
  </si>
  <si>
    <t>李瑾翎</t>
  </si>
  <si>
    <t>李梓湲</t>
  </si>
  <si>
    <t>刘安玥</t>
  </si>
  <si>
    <t>潘子钰</t>
  </si>
  <si>
    <t>徐诗桐</t>
  </si>
  <si>
    <t>刘佳琪</t>
  </si>
  <si>
    <t>周恣阅</t>
  </si>
  <si>
    <t>吴芯妍</t>
  </si>
  <si>
    <t>邱钥盈</t>
  </si>
  <si>
    <t>唐舒蕾</t>
  </si>
  <si>
    <t>曾满曦</t>
  </si>
  <si>
    <t>叶章可</t>
  </si>
  <si>
    <t>李欣妍</t>
  </si>
  <si>
    <t>莫岸祎</t>
  </si>
  <si>
    <t>陈若汐</t>
  </si>
  <si>
    <t>黄心渝</t>
  </si>
  <si>
    <t>黄哲轩</t>
  </si>
  <si>
    <t>2025学年第一学期自主练习二 二（5)班学生情况记录</t>
  </si>
  <si>
    <t>李锦宥</t>
  </si>
  <si>
    <t>何浚杰</t>
  </si>
  <si>
    <t>梁芠睿</t>
  </si>
  <si>
    <t>陈浚安</t>
  </si>
  <si>
    <t>潘承翊</t>
  </si>
  <si>
    <t>李泰孜</t>
  </si>
  <si>
    <t>张梓安</t>
  </si>
  <si>
    <t>汤智然</t>
  </si>
  <si>
    <t>黄烨</t>
  </si>
  <si>
    <t>戚承栩</t>
  </si>
  <si>
    <t>曾璟润</t>
  </si>
  <si>
    <t>欧阳翊之</t>
  </si>
  <si>
    <t>李承翰</t>
  </si>
  <si>
    <t>李博</t>
  </si>
  <si>
    <t>陈泓霖</t>
  </si>
  <si>
    <t>黄钰麟</t>
  </si>
  <si>
    <t>谭璟珉</t>
  </si>
  <si>
    <t>陈宇轩</t>
  </si>
  <si>
    <t>周弘艺</t>
  </si>
  <si>
    <t>张钧尧</t>
  </si>
  <si>
    <t>龚雨繁</t>
  </si>
  <si>
    <t>庾诺</t>
  </si>
  <si>
    <t>钟懿</t>
  </si>
  <si>
    <t>李憬熹</t>
  </si>
  <si>
    <t>杨依娜</t>
  </si>
  <si>
    <t>龙芊伊</t>
  </si>
  <si>
    <t>江梓瑜</t>
  </si>
  <si>
    <t>吴柳润</t>
  </si>
  <si>
    <t>郭梓霖</t>
  </si>
  <si>
    <t>李瑾汐</t>
  </si>
  <si>
    <t>李伊乐</t>
  </si>
  <si>
    <t>潘心贝</t>
  </si>
  <si>
    <t>何心妍</t>
  </si>
  <si>
    <t>丘沛欣</t>
  </si>
  <si>
    <t>汤雅茹</t>
  </si>
  <si>
    <t>蔡沛怡</t>
  </si>
  <si>
    <t>潘思羽</t>
  </si>
  <si>
    <t>杜一可</t>
  </si>
  <si>
    <t>郭子禾</t>
  </si>
  <si>
    <t>黄靖恩</t>
  </si>
  <si>
    <t>刁欣瑜</t>
  </si>
  <si>
    <t>郝小米</t>
  </si>
  <si>
    <t>邓伊言</t>
  </si>
  <si>
    <t>彭彦博</t>
  </si>
  <si>
    <t>2025年2月转入</t>
  </si>
  <si>
    <t>范宇麒</t>
  </si>
  <si>
    <t>2025学年第一学期自主练习二 二（6)班学生情况记录</t>
  </si>
  <si>
    <t>周淮霖</t>
  </si>
  <si>
    <t>肖汇佑</t>
  </si>
  <si>
    <t>戚诺轩</t>
  </si>
  <si>
    <t>饶家绮</t>
  </si>
  <si>
    <t>熊浩斌</t>
  </si>
  <si>
    <t>徐艺桦</t>
  </si>
  <si>
    <t>黄颢洋</t>
  </si>
  <si>
    <t>黄阅雨</t>
  </si>
  <si>
    <t>苟相与</t>
  </si>
  <si>
    <t>邝铭睿</t>
  </si>
  <si>
    <t>梁翔峰</t>
  </si>
  <si>
    <t>梁栩韬</t>
  </si>
  <si>
    <t>龙祺</t>
  </si>
  <si>
    <t>刘励淳</t>
  </si>
  <si>
    <t>江昊讯</t>
  </si>
  <si>
    <t>骆一铭</t>
  </si>
  <si>
    <t>吴秦禹</t>
  </si>
  <si>
    <t>李峻灏</t>
  </si>
  <si>
    <t>戚雨澄</t>
  </si>
  <si>
    <t>邓楚瀚</t>
  </si>
  <si>
    <t>江明轩</t>
  </si>
  <si>
    <t>禤政博</t>
  </si>
  <si>
    <t>范楚贤</t>
  </si>
  <si>
    <t>吴芊华</t>
  </si>
  <si>
    <t>龙滢芯</t>
  </si>
  <si>
    <t>谭梓萱</t>
  </si>
  <si>
    <t>梁恩婷</t>
  </si>
  <si>
    <t>段亦刘</t>
  </si>
  <si>
    <t>李睿美</t>
  </si>
  <si>
    <t>李瑾瑶</t>
  </si>
  <si>
    <t>潘雨茵</t>
  </si>
  <si>
    <t>熊梓甯</t>
  </si>
  <si>
    <t>王语萌</t>
  </si>
  <si>
    <t>姚静苗</t>
  </si>
  <si>
    <t>林晓瑶</t>
  </si>
  <si>
    <t>陈欣琳</t>
  </si>
  <si>
    <t>谭心妍</t>
  </si>
  <si>
    <t>陈皓月</t>
  </si>
  <si>
    <t>郭嘉欣</t>
  </si>
  <si>
    <t>黄楚妍</t>
  </si>
  <si>
    <t>郑欣月</t>
  </si>
  <si>
    <t>潘芊妤</t>
  </si>
  <si>
    <t>禤思悦</t>
  </si>
  <si>
    <t>黎栩优</t>
  </si>
  <si>
    <t>李承霖</t>
  </si>
  <si>
    <t>2025学年第一学期自主练习二 二（7)班学生情况记录</t>
  </si>
  <si>
    <t>朱天宝</t>
  </si>
  <si>
    <t>巢丁懿</t>
  </si>
  <si>
    <t>李星泽</t>
  </si>
  <si>
    <t>程彦贺</t>
  </si>
  <si>
    <t>黄煜城</t>
  </si>
  <si>
    <t>何炫霏</t>
  </si>
  <si>
    <t>龙安泽</t>
  </si>
  <si>
    <t>刘晋良</t>
  </si>
  <si>
    <t>冷添佑</t>
  </si>
  <si>
    <t>傅尧</t>
  </si>
  <si>
    <t>胡捷伦</t>
  </si>
  <si>
    <t>邓嘉毅</t>
  </si>
  <si>
    <t>梁立</t>
  </si>
  <si>
    <t>叶钧杨</t>
  </si>
  <si>
    <t>许承霖</t>
  </si>
  <si>
    <t>杨思诚</t>
  </si>
  <si>
    <t>周敬霖</t>
  </si>
  <si>
    <t>程柏然</t>
  </si>
  <si>
    <t>陈浚睿</t>
  </si>
  <si>
    <t>徐浩铭</t>
  </si>
  <si>
    <t>朱弘熙</t>
  </si>
  <si>
    <t>黄兆颉</t>
  </si>
  <si>
    <t>张熹橙</t>
  </si>
  <si>
    <t>肖语墨</t>
  </si>
  <si>
    <t>张素棠</t>
  </si>
  <si>
    <t>马文鑫</t>
  </si>
  <si>
    <t>方乐萱</t>
  </si>
  <si>
    <t>黄誉橦</t>
  </si>
  <si>
    <t>李碧滢</t>
  </si>
  <si>
    <t>谭诗淇</t>
  </si>
  <si>
    <t>黄翌萌</t>
  </si>
  <si>
    <t>邓馨妍</t>
  </si>
  <si>
    <t>陈可菡</t>
  </si>
  <si>
    <t>钱晨欣</t>
  </si>
  <si>
    <t>郭彦希</t>
  </si>
  <si>
    <t>黄子萱</t>
  </si>
  <si>
    <t>潘子媱</t>
  </si>
  <si>
    <t>刘紫言</t>
  </si>
  <si>
    <t>陈子懿</t>
  </si>
  <si>
    <t>赖婧柔</t>
  </si>
  <si>
    <t>邝美珊</t>
  </si>
  <si>
    <t>欧晓雯</t>
  </si>
  <si>
    <t>刘馨妤</t>
  </si>
  <si>
    <t>李泓颖</t>
  </si>
  <si>
    <t>2025学年第一学期自主练习二 二（8)班学生情况记录</t>
  </si>
  <si>
    <t>陈予谅</t>
  </si>
  <si>
    <t>秦天</t>
  </si>
  <si>
    <t>丁梓豪</t>
  </si>
  <si>
    <t>黄帅</t>
  </si>
  <si>
    <t>黎峻宇</t>
  </si>
  <si>
    <t>李卓涵</t>
  </si>
  <si>
    <t>李唯</t>
  </si>
  <si>
    <t>邝逸航</t>
  </si>
  <si>
    <t>冯冬旭</t>
  </si>
  <si>
    <t>黄越</t>
  </si>
  <si>
    <t>张肇元</t>
  </si>
  <si>
    <t>李恒毅</t>
  </si>
  <si>
    <t>谭皓诚</t>
  </si>
  <si>
    <t>欧阳嘉豪</t>
  </si>
  <si>
    <t>梁灏林</t>
  </si>
  <si>
    <t>麦仲羽</t>
  </si>
  <si>
    <t>李锦源</t>
  </si>
  <si>
    <t>何梓熙</t>
  </si>
  <si>
    <t>欧瑾怡</t>
  </si>
  <si>
    <t>杨言茜</t>
  </si>
  <si>
    <t>潘子淳</t>
  </si>
  <si>
    <t>罗依依</t>
  </si>
  <si>
    <t>陈芷颖</t>
  </si>
  <si>
    <t>陈芮妍</t>
  </si>
  <si>
    <t>黎婕</t>
  </si>
  <si>
    <t>庾安妮</t>
  </si>
  <si>
    <t>杨心垚</t>
  </si>
  <si>
    <t xml:space="preserve">
96.5</t>
  </si>
  <si>
    <t>黄楚凌</t>
  </si>
  <si>
    <t>黎思涵</t>
  </si>
  <si>
    <t>何蓁蓁</t>
  </si>
  <si>
    <t>蔡立言</t>
  </si>
  <si>
    <t>王筠霖</t>
  </si>
  <si>
    <t>刘姝然</t>
  </si>
  <si>
    <t>谭舒予</t>
  </si>
  <si>
    <t>黄乔思</t>
  </si>
  <si>
    <t>邝仟涵</t>
  </si>
  <si>
    <t>邓婧彤</t>
  </si>
  <si>
    <t>谢月恒</t>
  </si>
  <si>
    <t>陆彦妃</t>
  </si>
  <si>
    <t>黄若琦</t>
  </si>
  <si>
    <t>施雨澍</t>
  </si>
  <si>
    <t xml:space="preserve">
99</t>
  </si>
  <si>
    <t>吴熠东</t>
  </si>
  <si>
    <t>2025学年第一学期自主练习二 二（9)班学生情况记录</t>
  </si>
  <si>
    <t>张煜棚</t>
  </si>
  <si>
    <t>严志颖</t>
  </si>
  <si>
    <t>邓宇枫</t>
  </si>
  <si>
    <t>李宇杨</t>
  </si>
  <si>
    <t>肖允祺</t>
  </si>
  <si>
    <t>汤晞彦</t>
  </si>
  <si>
    <t xml:space="preserve">
98.5</t>
  </si>
  <si>
    <t>邝启烨</t>
  </si>
  <si>
    <t>沈铭淳</t>
  </si>
  <si>
    <t>谢文睿</t>
  </si>
  <si>
    <t>李政轩</t>
  </si>
  <si>
    <t>庾谦</t>
  </si>
  <si>
    <t>李昊旻</t>
  </si>
  <si>
    <t>陈德信</t>
  </si>
  <si>
    <t>涂洛熙</t>
  </si>
  <si>
    <t>古子翰</t>
  </si>
  <si>
    <t>石钲霖</t>
  </si>
  <si>
    <t>陈浩然</t>
  </si>
  <si>
    <t>杨焯玮</t>
  </si>
  <si>
    <t>黄钰麒</t>
  </si>
  <si>
    <t>刘海乐</t>
  </si>
  <si>
    <t>朱钧渝</t>
  </si>
  <si>
    <t>陶梓琪</t>
  </si>
  <si>
    <t>梁晨萱</t>
  </si>
  <si>
    <t>李安娜</t>
  </si>
  <si>
    <t>徐乐桐</t>
  </si>
  <si>
    <t>郭歆瑶</t>
  </si>
  <si>
    <t>邓佩言</t>
  </si>
  <si>
    <t>李星彤</t>
  </si>
  <si>
    <t>陈梓萌</t>
  </si>
  <si>
    <t>陈洛妍</t>
  </si>
  <si>
    <t xml:space="preserve">
98</t>
  </si>
  <si>
    <t>黄宇</t>
  </si>
  <si>
    <t>周芷瑜</t>
  </si>
  <si>
    <t>骆相宜</t>
  </si>
  <si>
    <t>冯梓桐</t>
  </si>
  <si>
    <t>邝妤恩</t>
  </si>
  <si>
    <t>黄语馨</t>
  </si>
  <si>
    <t>朱圣梦</t>
  </si>
  <si>
    <t>唐雅琳</t>
  </si>
  <si>
    <t>江颖怡</t>
  </si>
  <si>
    <t>詹美孜</t>
  </si>
  <si>
    <t>何欣妍</t>
  </si>
  <si>
    <t>周钰洋</t>
  </si>
  <si>
    <t>徐浚</t>
  </si>
  <si>
    <t xml:space="preserve">
90.5</t>
  </si>
  <si>
    <t>2025学年第一学期自主练习二 二（10)班学生情况记录</t>
  </si>
  <si>
    <t>江启皓</t>
  </si>
  <si>
    <t>冯书华</t>
  </si>
  <si>
    <t>徐俊宥</t>
  </si>
  <si>
    <t>许晋熹</t>
  </si>
  <si>
    <t>林玮楠</t>
  </si>
  <si>
    <t>一</t>
  </si>
  <si>
    <t>何彦钦</t>
  </si>
  <si>
    <t>李明镇</t>
  </si>
  <si>
    <t>罗晨熙</t>
  </si>
  <si>
    <t>黄浩文</t>
  </si>
  <si>
    <t>黄楠焜</t>
  </si>
  <si>
    <t>朱浩瑜</t>
  </si>
  <si>
    <t>罗睿浩</t>
  </si>
  <si>
    <t>胡宇</t>
  </si>
  <si>
    <t>刘浚枫</t>
  </si>
  <si>
    <t>谭文浩</t>
  </si>
  <si>
    <t>冯奕</t>
  </si>
  <si>
    <t>江佳林</t>
  </si>
  <si>
    <t>梁衍行</t>
  </si>
  <si>
    <t>林铠轩</t>
  </si>
  <si>
    <t>江涛</t>
  </si>
  <si>
    <t>聂俊轩</t>
  </si>
  <si>
    <t>杨哲羽</t>
  </si>
  <si>
    <t>彭欣蕊</t>
  </si>
  <si>
    <t>张芯铭</t>
  </si>
  <si>
    <t>陈滢琳</t>
  </si>
  <si>
    <t>肖沛甯</t>
  </si>
  <si>
    <t>丁瑜霏</t>
  </si>
  <si>
    <t>马诗欣</t>
  </si>
  <si>
    <t>张允希</t>
  </si>
  <si>
    <t>张凯馨</t>
  </si>
  <si>
    <t>李熙瑶</t>
  </si>
  <si>
    <t>黄芯玥</t>
  </si>
  <si>
    <t>张梓妍</t>
  </si>
  <si>
    <t>周恣遥</t>
  </si>
  <si>
    <t>刘熙然</t>
  </si>
  <si>
    <t>黄锘言</t>
  </si>
  <si>
    <t>欧阳宇乐</t>
  </si>
  <si>
    <t>吴以芯</t>
  </si>
  <si>
    <t>周子妤</t>
  </si>
  <si>
    <t>温恩馨</t>
  </si>
  <si>
    <t>何洛羲</t>
  </si>
  <si>
    <t>潘樱倬</t>
  </si>
  <si>
    <t>冯芊语</t>
  </si>
  <si>
    <t>李尚恩</t>
  </si>
  <si>
    <t>2025学年第一学期自主练习二 三（1)班学生情况记录</t>
  </si>
  <si>
    <t>李嘉铭</t>
  </si>
  <si>
    <t>徐浩贵</t>
  </si>
  <si>
    <t>董云霏</t>
  </si>
  <si>
    <t>黎梓豪</t>
  </si>
  <si>
    <t>左芷阳</t>
  </si>
  <si>
    <t>黄以衡</t>
  </si>
  <si>
    <t>徐梓洋</t>
  </si>
  <si>
    <t>杨乐阳</t>
  </si>
  <si>
    <t>郭允灏</t>
  </si>
  <si>
    <t>邹炜城</t>
  </si>
  <si>
    <t>杜子涵</t>
  </si>
  <si>
    <t>陈炫羽</t>
  </si>
  <si>
    <t>陈国江</t>
  </si>
  <si>
    <t>朱可成</t>
  </si>
  <si>
    <t>黄文韬</t>
  </si>
  <si>
    <t>秦朗</t>
  </si>
  <si>
    <t>彭子谋</t>
  </si>
  <si>
    <t>董世涛</t>
  </si>
  <si>
    <t>李启俊</t>
  </si>
  <si>
    <t>黄海航</t>
  </si>
  <si>
    <t>黄梓涛</t>
  </si>
  <si>
    <t>罗俊谦</t>
  </si>
  <si>
    <t>谭建浩</t>
  </si>
  <si>
    <t>潘梓辰</t>
  </si>
  <si>
    <t>邓芷烨</t>
  </si>
  <si>
    <t>郭霖臻</t>
  </si>
  <si>
    <t>何芊妤</t>
  </si>
  <si>
    <t>张芷彤</t>
  </si>
  <si>
    <t>张津瑶</t>
  </si>
  <si>
    <t>杨涵</t>
  </si>
  <si>
    <t>江思燕</t>
  </si>
  <si>
    <t>李玥</t>
  </si>
  <si>
    <t>梅烯琳</t>
  </si>
  <si>
    <t>杨焯岚</t>
  </si>
  <si>
    <t>钟子璇</t>
  </si>
  <si>
    <t>唐紫琳</t>
  </si>
  <si>
    <t>吴依漫</t>
  </si>
  <si>
    <t>向若伊</t>
  </si>
  <si>
    <t>黄思睿</t>
  </si>
  <si>
    <t>颜子涵</t>
  </si>
  <si>
    <t>陈演颖</t>
  </si>
  <si>
    <t>岳诗瑶</t>
  </si>
  <si>
    <t>2024年9月转入</t>
  </si>
  <si>
    <t>何佳桦</t>
  </si>
  <si>
    <t>莫曦</t>
  </si>
  <si>
    <t>B级人数[75～85）</t>
  </si>
  <si>
    <t>C级人数[60～75)</t>
  </si>
  <si>
    <t>D级人数[40～60）</t>
  </si>
  <si>
    <t>2025学年第一学期自主练习二 三（2)班学生情况记录</t>
  </si>
  <si>
    <t>曾俊希</t>
  </si>
  <si>
    <t>冯梓渠</t>
  </si>
  <si>
    <t>欧梓龙</t>
  </si>
  <si>
    <t>张俊楠</t>
  </si>
  <si>
    <t>肖正豪</t>
  </si>
  <si>
    <t>蔡承希</t>
  </si>
  <si>
    <t>刘奕麟</t>
  </si>
  <si>
    <t>徐正</t>
  </si>
  <si>
    <t>莫梓涛</t>
  </si>
  <si>
    <t>陈睿</t>
  </si>
  <si>
    <t>张壹</t>
  </si>
  <si>
    <t>刘宸旭</t>
  </si>
  <si>
    <t>梁弘烨</t>
  </si>
  <si>
    <t>黎宇皓</t>
  </si>
  <si>
    <t>禤睿琪</t>
  </si>
  <si>
    <t>杜芃芃</t>
  </si>
  <si>
    <t>梁子胤</t>
  </si>
  <si>
    <t>梁力泓</t>
  </si>
  <si>
    <t>叶梓豪</t>
  </si>
  <si>
    <t>陈正皓</t>
  </si>
  <si>
    <t>吴惟宽</t>
  </si>
  <si>
    <t>赵致霖</t>
  </si>
  <si>
    <t>周德涵</t>
  </si>
  <si>
    <t>李乐琳</t>
  </si>
  <si>
    <t>黄思媛</t>
  </si>
  <si>
    <t>郭昕语</t>
  </si>
  <si>
    <t>李子琴</t>
  </si>
  <si>
    <t>胡梓童</t>
  </si>
  <si>
    <t>李雨熙</t>
  </si>
  <si>
    <t>陈学妤</t>
  </si>
  <si>
    <t>叶雅仪</t>
  </si>
  <si>
    <t>陈智雯</t>
  </si>
  <si>
    <t>谢敏妍</t>
  </si>
  <si>
    <t>已改名：谢依呈</t>
  </si>
  <si>
    <t>陆依琳</t>
  </si>
  <si>
    <t>温子妤</t>
  </si>
  <si>
    <t>林欣宇</t>
  </si>
  <si>
    <t>田欣彤</t>
  </si>
  <si>
    <t>苏小蕾</t>
  </si>
  <si>
    <t>唐心妍</t>
  </si>
  <si>
    <t>肖可滢</t>
  </si>
  <si>
    <t>戚允玥</t>
  </si>
  <si>
    <t>黄雅淇</t>
  </si>
  <si>
    <t>罗舒允</t>
  </si>
  <si>
    <t>刘锦楠</t>
  </si>
  <si>
    <t>2025学年第一学期自主练习二 三(3）班学生情况记录</t>
  </si>
  <si>
    <t>李子乐</t>
  </si>
  <si>
    <t>邹嘉乐</t>
  </si>
  <si>
    <t>陈子杨</t>
  </si>
  <si>
    <t>黄浩洋</t>
  </si>
  <si>
    <t>崔文瀚</t>
  </si>
  <si>
    <t>蔡语梵</t>
  </si>
  <si>
    <t>孙程墨</t>
  </si>
  <si>
    <t>陈笃学</t>
  </si>
  <si>
    <t>陈培轩</t>
  </si>
  <si>
    <t>凌宇阳</t>
  </si>
  <si>
    <t>肖佩泓</t>
  </si>
  <si>
    <t>刘皓羽</t>
  </si>
  <si>
    <t>曾沐潼</t>
  </si>
  <si>
    <t>龙呈航</t>
  </si>
  <si>
    <t>周子皙</t>
  </si>
  <si>
    <t>危炫安</t>
  </si>
  <si>
    <t>王谦陌</t>
  </si>
  <si>
    <t>杨昕锴</t>
  </si>
  <si>
    <t>卢炼</t>
  </si>
  <si>
    <t>李梓壕</t>
  </si>
  <si>
    <t>谢俊尧</t>
  </si>
  <si>
    <t>邹浚辰</t>
  </si>
  <si>
    <t>钟宇航</t>
  </si>
  <si>
    <t>涂浩然</t>
  </si>
  <si>
    <t>何雨桐</t>
  </si>
  <si>
    <t>唐子莹</t>
  </si>
  <si>
    <t>禤彦廷</t>
  </si>
  <si>
    <t>单绎恬</t>
  </si>
  <si>
    <t>邓睿熙</t>
  </si>
  <si>
    <t>卢伊诺</t>
  </si>
  <si>
    <t>郑芷淇</t>
  </si>
  <si>
    <t>曾婉桐</t>
  </si>
  <si>
    <t>俞心蕾</t>
  </si>
  <si>
    <t>张林燕</t>
  </si>
  <si>
    <t>黄芯妍</t>
  </si>
  <si>
    <t>陈谕霏</t>
  </si>
  <si>
    <t>范思婷</t>
  </si>
  <si>
    <t>李苑菀</t>
  </si>
  <si>
    <t>庾悦</t>
  </si>
  <si>
    <t>林倚冰</t>
  </si>
  <si>
    <t>周芷晴</t>
  </si>
  <si>
    <t>梁宸睿</t>
  </si>
  <si>
    <t>陈海云</t>
  </si>
  <si>
    <t>刘熹妍</t>
  </si>
  <si>
    <t>2025学年第一学期自主练习二 三（4)班学生情况记录</t>
  </si>
  <si>
    <t>邱诏立</t>
  </si>
  <si>
    <t>肖鸿坤</t>
  </si>
  <si>
    <t>康米</t>
  </si>
  <si>
    <t>宫灏</t>
  </si>
  <si>
    <t>罗钟鸣</t>
  </si>
  <si>
    <t>骆梓豪</t>
  </si>
  <si>
    <t>张国浩</t>
  </si>
  <si>
    <t>官昊</t>
  </si>
  <si>
    <t>邓荣宇</t>
  </si>
  <si>
    <t>林俊昊</t>
  </si>
  <si>
    <t>殷胜源</t>
  </si>
  <si>
    <t>傅浚淇</t>
  </si>
  <si>
    <t>林天宇</t>
  </si>
  <si>
    <t>黄昊康</t>
  </si>
  <si>
    <t>黄意</t>
  </si>
  <si>
    <t>谢宥行</t>
  </si>
  <si>
    <t>冯智恒</t>
  </si>
  <si>
    <t>叶钰霖</t>
  </si>
  <si>
    <t>张峻铭</t>
  </si>
  <si>
    <t>黄俞朝</t>
  </si>
  <si>
    <t>黎杰延</t>
  </si>
  <si>
    <t>徐皓森</t>
  </si>
  <si>
    <t>李彦彬</t>
  </si>
  <si>
    <t>陈彦潼</t>
  </si>
  <si>
    <t>骆奕霏</t>
  </si>
  <si>
    <t>利沁玥</t>
  </si>
  <si>
    <t>姚楒缘</t>
  </si>
  <si>
    <t>宋林芮</t>
  </si>
  <si>
    <t>莫芷语</t>
  </si>
  <si>
    <t>谢一菲</t>
  </si>
  <si>
    <t>梁凯琳</t>
  </si>
  <si>
    <t>欧阳欣妍</t>
  </si>
  <si>
    <t>邓亦暄</t>
  </si>
  <si>
    <t>李盈阅</t>
  </si>
  <si>
    <t>陈芯宇</t>
  </si>
  <si>
    <t>欧阳君瑜</t>
  </si>
  <si>
    <t>黄允琪</t>
  </si>
  <si>
    <t>肖筠瑶</t>
  </si>
  <si>
    <t>郭思源</t>
  </si>
  <si>
    <t>潘姿秀</t>
  </si>
  <si>
    <t>杨慧</t>
  </si>
  <si>
    <t>何希文</t>
  </si>
  <si>
    <t>李紫嫣</t>
  </si>
  <si>
    <t>潘锐</t>
  </si>
  <si>
    <t>关子敬</t>
  </si>
  <si>
    <t>借读，不计成绩</t>
  </si>
  <si>
    <t>2025学年第一学期自主练习二 三（5)班学生情况记录</t>
  </si>
  <si>
    <t>张瀚宇</t>
  </si>
  <si>
    <t>陈家骏</t>
  </si>
  <si>
    <t>肖睿熙</t>
  </si>
  <si>
    <t>武熙寓</t>
  </si>
  <si>
    <t>张文哲</t>
  </si>
  <si>
    <t>蔡尚德</t>
  </si>
  <si>
    <t>郭劲言</t>
  </si>
  <si>
    <t>庾梓信</t>
  </si>
  <si>
    <t>邓利崎</t>
  </si>
  <si>
    <t>殷峻禧</t>
  </si>
  <si>
    <t>叶骏垚</t>
  </si>
  <si>
    <t>何以安</t>
  </si>
  <si>
    <t>朱葰艺</t>
  </si>
  <si>
    <t>符栋</t>
  </si>
  <si>
    <t>黄业腾</t>
  </si>
  <si>
    <t>张潇宇</t>
  </si>
  <si>
    <t>罗梓渊</t>
  </si>
  <si>
    <t>陈梓潼</t>
  </si>
  <si>
    <t>钟政延</t>
  </si>
  <si>
    <t>罗旭峰</t>
  </si>
  <si>
    <t>刘景凌</t>
  </si>
  <si>
    <t>冯汶睿</t>
  </si>
  <si>
    <t>廖子越</t>
  </si>
  <si>
    <t>程玮杰</t>
  </si>
  <si>
    <t>江浚生</t>
  </si>
  <si>
    <t>陈希霖</t>
  </si>
  <si>
    <t>钟亦萱</t>
  </si>
  <si>
    <t>潘熙垚</t>
  </si>
  <si>
    <t>吴悠</t>
  </si>
  <si>
    <t>黄奕</t>
  </si>
  <si>
    <t>李芷萱</t>
  </si>
  <si>
    <t>凌梓瑶</t>
  </si>
  <si>
    <t>朱韵妃</t>
  </si>
  <si>
    <t>钟家欣</t>
  </si>
  <si>
    <t>叶栩</t>
  </si>
  <si>
    <t>蓝梦滢</t>
  </si>
  <si>
    <t>邓涵元</t>
  </si>
  <si>
    <t>叶语凡</t>
  </si>
  <si>
    <t>寇晓琳</t>
  </si>
  <si>
    <t>邹思泓</t>
  </si>
  <si>
    <t>陈媛</t>
  </si>
  <si>
    <t>谭景允</t>
  </si>
  <si>
    <t>吴双</t>
  </si>
  <si>
    <t>赵可欣</t>
  </si>
  <si>
    <t>邝栩乐</t>
  </si>
  <si>
    <t>曹安维</t>
  </si>
  <si>
    <t>2025学年第一学期自主练习二 三（6)班学生情况记录</t>
  </si>
  <si>
    <t>王骏</t>
  </si>
  <si>
    <t>欧阳梓亮</t>
  </si>
  <si>
    <t>李哲希</t>
  </si>
  <si>
    <t>李雨翰</t>
  </si>
  <si>
    <t>彭锦睿</t>
  </si>
  <si>
    <t>刘宇杰</t>
  </si>
  <si>
    <t>刘宸宇</t>
  </si>
  <si>
    <t>刘子厚</t>
  </si>
  <si>
    <t>张皓天</t>
  </si>
  <si>
    <t>刘家佑</t>
  </si>
  <si>
    <t>植梓城</t>
  </si>
  <si>
    <t>陈嘉乐</t>
  </si>
  <si>
    <t>冯黎鸣</t>
  </si>
  <si>
    <t>李杰杭</t>
  </si>
  <si>
    <t>邝俊羽</t>
  </si>
  <si>
    <t>王振鸣</t>
  </si>
  <si>
    <t>刘伟杰</t>
  </si>
  <si>
    <t>江文涛</t>
  </si>
  <si>
    <t>朱迅言</t>
  </si>
  <si>
    <t>李品睿</t>
  </si>
  <si>
    <t>李佳缙</t>
  </si>
  <si>
    <t>刘承隽</t>
  </si>
  <si>
    <t>陈韬至</t>
  </si>
  <si>
    <t>邝禹喆</t>
  </si>
  <si>
    <t>李芊炫</t>
  </si>
  <si>
    <t>卢小璨</t>
  </si>
  <si>
    <t>沈欣悦</t>
  </si>
  <si>
    <t>刘韫宁</t>
  </si>
  <si>
    <t>徐子雅</t>
  </si>
  <si>
    <t>刘娅诺</t>
  </si>
  <si>
    <t>凌佳琳</t>
  </si>
  <si>
    <t>马静文</t>
  </si>
  <si>
    <t>李佳阅</t>
  </si>
  <si>
    <t>谭楚</t>
  </si>
  <si>
    <t>邝小漫</t>
  </si>
  <si>
    <t>朱可颐</t>
  </si>
  <si>
    <t>朱芷萱</t>
  </si>
  <si>
    <t>李芷锐</t>
  </si>
  <si>
    <t>马欣珞</t>
  </si>
  <si>
    <t>李凯敏</t>
  </si>
  <si>
    <t>郭柔佳</t>
  </si>
  <si>
    <t>邓榆晓</t>
  </si>
  <si>
    <t>覃诗雨</t>
  </si>
  <si>
    <t>黄子倩</t>
  </si>
  <si>
    <t>刘宇博</t>
  </si>
  <si>
    <t>潘思丞</t>
  </si>
  <si>
    <t>2025学年第一学期自主练习二 三（7)班学生情况记录</t>
  </si>
  <si>
    <t>罗梓恒</t>
  </si>
  <si>
    <t>王皓霆</t>
  </si>
  <si>
    <t>钟泽宇</t>
  </si>
  <si>
    <t>庞昊宇</t>
  </si>
  <si>
    <t>毛睿阳</t>
  </si>
  <si>
    <t>陈可轩</t>
  </si>
  <si>
    <t>冯骏楠</t>
  </si>
  <si>
    <t>丘晟汛</t>
  </si>
  <si>
    <t>林思衡</t>
  </si>
  <si>
    <t>李嘉淇</t>
  </si>
  <si>
    <t>李恒涛</t>
  </si>
  <si>
    <t>张一帆</t>
  </si>
  <si>
    <t>黄淏</t>
  </si>
  <si>
    <t>邝祺皓</t>
  </si>
  <si>
    <t>钟葛贤</t>
  </si>
  <si>
    <t>黄子涛</t>
  </si>
  <si>
    <t>郭正男</t>
  </si>
  <si>
    <t>黎俊豪</t>
  </si>
  <si>
    <t>李泓谆</t>
  </si>
  <si>
    <t>李浩铭</t>
  </si>
  <si>
    <t>陈楚潼</t>
  </si>
  <si>
    <t>张景桓</t>
  </si>
  <si>
    <t>杨隽</t>
  </si>
  <si>
    <t>吴柏瀚</t>
  </si>
  <si>
    <t>吕行</t>
  </si>
  <si>
    <t>陈宇希</t>
  </si>
  <si>
    <t>潘铮樾</t>
  </si>
  <si>
    <t>李雨霏</t>
  </si>
  <si>
    <t>卢梓滢</t>
  </si>
  <si>
    <t>李梓萱</t>
  </si>
  <si>
    <t>林诗颖</t>
  </si>
  <si>
    <t>李政慧</t>
  </si>
  <si>
    <t>梁晓玥</t>
  </si>
  <si>
    <t>吴乐欣</t>
  </si>
  <si>
    <t>邝颖潼</t>
  </si>
  <si>
    <t>黄佩萱</t>
  </si>
  <si>
    <t>戴璐</t>
  </si>
  <si>
    <t>李玥妍</t>
  </si>
  <si>
    <t>王语欢</t>
  </si>
  <si>
    <t>李思潼</t>
  </si>
  <si>
    <t>张以晨</t>
  </si>
  <si>
    <t>卢紫烨</t>
  </si>
  <si>
    <t>何婍婍</t>
  </si>
  <si>
    <t>郑晓然</t>
  </si>
  <si>
    <t>2024年2月转入</t>
  </si>
  <si>
    <t>周漠雨</t>
  </si>
  <si>
    <t>2025学年第一学期自主练习二 三（8)班学生情况记录</t>
  </si>
  <si>
    <t>易衍卓</t>
  </si>
  <si>
    <t>肖智宏</t>
  </si>
  <si>
    <t>戚子诺</t>
  </si>
  <si>
    <t>余天昊</t>
  </si>
  <si>
    <t>王思远</t>
  </si>
  <si>
    <t>刘梓烨</t>
  </si>
  <si>
    <t>李知恒</t>
  </si>
  <si>
    <t>林启睿</t>
  </si>
  <si>
    <t>林柏乔</t>
  </si>
  <si>
    <t>陆彦充</t>
  </si>
  <si>
    <t>钟锐泽</t>
  </si>
  <si>
    <t>王佳睿</t>
  </si>
  <si>
    <t>曾哲皓</t>
  </si>
  <si>
    <t>潘阳</t>
  </si>
  <si>
    <t>庾凯智</t>
  </si>
  <si>
    <t>陈梓民</t>
  </si>
  <si>
    <t>伍宇深</t>
  </si>
  <si>
    <t>梁星宇</t>
  </si>
  <si>
    <t>吴骞</t>
  </si>
  <si>
    <t>黄浩然</t>
  </si>
  <si>
    <t>赖明轩</t>
  </si>
  <si>
    <t>李政洋</t>
  </si>
  <si>
    <t>关宇仁</t>
  </si>
  <si>
    <t>叶家豪</t>
  </si>
  <si>
    <t>江尚坤</t>
  </si>
  <si>
    <t>刘薰缦</t>
  </si>
  <si>
    <t>黄婕</t>
  </si>
  <si>
    <t>朱芷君</t>
  </si>
  <si>
    <t>胡楚悦</t>
  </si>
  <si>
    <t>邝莉媛</t>
  </si>
  <si>
    <t>李彦霏</t>
  </si>
  <si>
    <t>刘安柠</t>
  </si>
  <si>
    <t>邹雨橦</t>
  </si>
  <si>
    <t>邓邱婧</t>
  </si>
  <si>
    <t>李优</t>
  </si>
  <si>
    <t>郑安琪</t>
  </si>
  <si>
    <t>黄靖楠</t>
  </si>
  <si>
    <t>丘馨颖</t>
  </si>
  <si>
    <t>朱星璇</t>
  </si>
  <si>
    <t>石馨妍</t>
  </si>
  <si>
    <t>潘紫玥</t>
  </si>
  <si>
    <t>梁洛琦</t>
  </si>
  <si>
    <t>吴诗妤</t>
  </si>
  <si>
    <t>高梓姗</t>
  </si>
  <si>
    <t>骆瑾萱</t>
  </si>
  <si>
    <t>曲之羽</t>
  </si>
  <si>
    <t>2025学年第一学期自主练习二 三（9)班学生情况记录</t>
  </si>
  <si>
    <t>唐启皓</t>
  </si>
  <si>
    <t>邹宇希</t>
  </si>
  <si>
    <t>李思贤</t>
  </si>
  <si>
    <t>陈佑林</t>
  </si>
  <si>
    <t>张恩棋</t>
  </si>
  <si>
    <t>高梓睿</t>
  </si>
  <si>
    <t>邓凯航</t>
  </si>
  <si>
    <t>孙程儒</t>
  </si>
  <si>
    <t>陈海宇</t>
  </si>
  <si>
    <t>张恒菁</t>
  </si>
  <si>
    <t>张子文</t>
  </si>
  <si>
    <t>罗苑轩</t>
  </si>
  <si>
    <t>罗洪新</t>
  </si>
  <si>
    <t>李泓佑</t>
  </si>
  <si>
    <t>朱向一</t>
  </si>
  <si>
    <t>周鸿翼</t>
  </si>
  <si>
    <t>陈宇霆</t>
  </si>
  <si>
    <t>张浩城</t>
  </si>
  <si>
    <t>王子洋</t>
  </si>
  <si>
    <t>陈佶旻</t>
  </si>
  <si>
    <t>叶亮</t>
  </si>
  <si>
    <t>温圣杰</t>
  </si>
  <si>
    <t>张纬林</t>
  </si>
  <si>
    <t>欧阳俊语</t>
  </si>
  <si>
    <t>钟隽哲</t>
  </si>
  <si>
    <t>邓以祺</t>
  </si>
  <si>
    <t>何婕妤</t>
  </si>
  <si>
    <t>罗德馨</t>
  </si>
  <si>
    <t>利嘉允</t>
  </si>
  <si>
    <t>张馨怡</t>
  </si>
  <si>
    <t>张芷霖</t>
  </si>
  <si>
    <t>赵依琳</t>
  </si>
  <si>
    <t>江玥莹</t>
  </si>
  <si>
    <t>邹婧文</t>
  </si>
  <si>
    <t>黄梓瑜</t>
  </si>
  <si>
    <t>甘梓涵</t>
  </si>
  <si>
    <t>陈芊希</t>
  </si>
  <si>
    <t>李丽媛</t>
  </si>
  <si>
    <t>谭雅婷</t>
  </si>
  <si>
    <t>董玥辰</t>
  </si>
  <si>
    <t>邱岚馨</t>
  </si>
  <si>
    <t>李佳锜</t>
  </si>
  <si>
    <t>温钰妍</t>
  </si>
  <si>
    <t>欧芷晴</t>
  </si>
  <si>
    <t>有残疾证，不计成绩</t>
  </si>
  <si>
    <t>梁学谦</t>
  </si>
  <si>
    <t>三年级不计成绩名单：</t>
  </si>
  <si>
    <t>班级</t>
  </si>
  <si>
    <t>三4班</t>
  </si>
  <si>
    <t>三6班</t>
  </si>
  <si>
    <t>三9班</t>
  </si>
  <si>
    <t>2025学年第一学期自主练习二 四（1)班学生情况记录</t>
  </si>
  <si>
    <t>陈洛谊</t>
  </si>
  <si>
    <t>邓淳尹</t>
  </si>
  <si>
    <t>邓钊洋</t>
  </si>
  <si>
    <t>关明哲</t>
  </si>
  <si>
    <t>何俊宏</t>
  </si>
  <si>
    <t>何俊彦</t>
  </si>
  <si>
    <t>邝鸿彬</t>
  </si>
  <si>
    <t>李霆钰</t>
  </si>
  <si>
    <t>廖晋希</t>
  </si>
  <si>
    <t>罗皓</t>
  </si>
  <si>
    <t>骆敬浩</t>
  </si>
  <si>
    <t>彭钊</t>
  </si>
  <si>
    <t>沈柏羽</t>
  </si>
  <si>
    <t>石钲皓</t>
  </si>
  <si>
    <t>宋梓皓</t>
  </si>
  <si>
    <t>吴承洛</t>
  </si>
  <si>
    <t>叶哲语</t>
  </si>
  <si>
    <t>叶子永</t>
  </si>
  <si>
    <t>庾千宸</t>
  </si>
  <si>
    <t>张浩宇</t>
  </si>
  <si>
    <t>张宗宇</t>
  </si>
  <si>
    <t>曾芷悦</t>
  </si>
  <si>
    <t>何凯琳</t>
  </si>
  <si>
    <t>何紫滢</t>
  </si>
  <si>
    <t>黄芷柔</t>
  </si>
  <si>
    <t>黄芷瑶</t>
  </si>
  <si>
    <t>李梓悦</t>
  </si>
  <si>
    <t>林奕涵</t>
  </si>
  <si>
    <t>罗依辰</t>
  </si>
  <si>
    <t>欧阳梓滢</t>
  </si>
  <si>
    <t>孙瀚儒</t>
  </si>
  <si>
    <t>谭小彤</t>
  </si>
  <si>
    <t>吴弋萳</t>
  </si>
  <si>
    <t>肖雅倩</t>
  </si>
  <si>
    <t>徐艺萌</t>
  </si>
  <si>
    <t>严锶锶</t>
  </si>
  <si>
    <t>杨乐诗</t>
  </si>
  <si>
    <t>叶星临</t>
  </si>
  <si>
    <t>郑乐维</t>
  </si>
  <si>
    <t>郑雅蓝</t>
  </si>
  <si>
    <t>钟雨晴</t>
  </si>
  <si>
    <t>朱安妍</t>
  </si>
  <si>
    <t>B级人数[75,85)</t>
  </si>
  <si>
    <t>C级人数[60,75)</t>
  </si>
  <si>
    <t>D级人数[0,60)</t>
  </si>
  <si>
    <t>2025学年第一学期自主练习二 四（2)班学生情况记录</t>
  </si>
  <si>
    <t>蔡秉轩</t>
  </si>
  <si>
    <t>蔡逸朗</t>
  </si>
  <si>
    <t>贺桢</t>
  </si>
  <si>
    <t>胡梓洋</t>
  </si>
  <si>
    <t>黄选杭</t>
  </si>
  <si>
    <t>黄羿涵</t>
  </si>
  <si>
    <t>邝健熹</t>
  </si>
  <si>
    <t>邝秋水</t>
  </si>
  <si>
    <t>李俊昊</t>
  </si>
  <si>
    <t>李旻翰</t>
  </si>
  <si>
    <t>李泳扬</t>
  </si>
  <si>
    <t>林毅</t>
  </si>
  <si>
    <t>刘峻宇</t>
  </si>
  <si>
    <t>陆子睿</t>
  </si>
  <si>
    <t>丘梓锐</t>
  </si>
  <si>
    <t>严子杰</t>
  </si>
  <si>
    <t>杨汉书</t>
  </si>
  <si>
    <t>张铭轩</t>
  </si>
  <si>
    <t>郑凯丰</t>
  </si>
  <si>
    <t>周承煜</t>
  </si>
  <si>
    <t>朱亮宇</t>
  </si>
  <si>
    <t>曾妍</t>
  </si>
  <si>
    <t>杜鑫玥</t>
  </si>
  <si>
    <t>侯又熙</t>
  </si>
  <si>
    <t>贾梦鸽</t>
  </si>
  <si>
    <t>赖佳欣</t>
  </si>
  <si>
    <t>黎小雯</t>
  </si>
  <si>
    <t>李思瑶</t>
  </si>
  <si>
    <t>李彦乐</t>
  </si>
  <si>
    <t>龙依言</t>
  </si>
  <si>
    <t>农艳暄</t>
  </si>
  <si>
    <t>潘海蓉</t>
  </si>
  <si>
    <t>沈彦希</t>
  </si>
  <si>
    <t>谭舒涵</t>
  </si>
  <si>
    <t>谭悦</t>
  </si>
  <si>
    <t>温佩菡</t>
  </si>
  <si>
    <t>吴汶芯</t>
  </si>
  <si>
    <t>肖佳凝</t>
  </si>
  <si>
    <t>叶舒雅</t>
  </si>
  <si>
    <t>张茗晟</t>
  </si>
  <si>
    <t>张筱苒</t>
  </si>
  <si>
    <t>朱芷涵</t>
  </si>
  <si>
    <t>邹沁仪</t>
  </si>
  <si>
    <t>2025学年第一学期自主练习二 四(3）班学生情况记录</t>
  </si>
  <si>
    <t>曾铉贺</t>
  </si>
  <si>
    <t>陈玄琰</t>
  </si>
  <si>
    <t>何谐</t>
  </si>
  <si>
    <t>黄冠豪</t>
  </si>
  <si>
    <t>黄俊烨</t>
  </si>
  <si>
    <t>黄懿</t>
  </si>
  <si>
    <t>李瀚睿</t>
  </si>
  <si>
    <t>李建树</t>
  </si>
  <si>
    <t>李翼航</t>
  </si>
  <si>
    <t>梁钧睿</t>
  </si>
  <si>
    <t>廖炜康</t>
  </si>
  <si>
    <t>刘文谦</t>
  </si>
  <si>
    <t>罗阳</t>
  </si>
  <si>
    <t>吕周烨</t>
  </si>
  <si>
    <t>汪江安</t>
  </si>
  <si>
    <t>吴泊延</t>
  </si>
  <si>
    <t>严雄</t>
  </si>
  <si>
    <t>叶俊炜</t>
  </si>
  <si>
    <t>张立信</t>
  </si>
  <si>
    <t>周嵘杰</t>
  </si>
  <si>
    <t>陈楚娴</t>
  </si>
  <si>
    <t>邓梦懿</t>
  </si>
  <si>
    <t>傅一琳</t>
  </si>
  <si>
    <t>傅奕涵</t>
  </si>
  <si>
    <t>邝怿佳</t>
  </si>
  <si>
    <t>李冰</t>
  </si>
  <si>
    <t>李雨萱</t>
  </si>
  <si>
    <t>梁允兮</t>
  </si>
  <si>
    <t>廖子雯</t>
  </si>
  <si>
    <t>林晋如</t>
  </si>
  <si>
    <t>骆言</t>
  </si>
  <si>
    <t>潘子淇</t>
  </si>
  <si>
    <t>邱晨雯</t>
  </si>
  <si>
    <t>谭笑</t>
  </si>
  <si>
    <t>谭雅文</t>
  </si>
  <si>
    <t>温睿晗</t>
  </si>
  <si>
    <t>肖佳慧</t>
  </si>
  <si>
    <t>杨宝怡</t>
  </si>
  <si>
    <t>杨子凌</t>
  </si>
  <si>
    <t>张乐</t>
  </si>
  <si>
    <t>朱霈淇</t>
  </si>
  <si>
    <t>曹安然</t>
  </si>
  <si>
    <t>2025学年第一学期自主练习二 四（4)班学生情况记录</t>
  </si>
  <si>
    <t>巢铭琛</t>
  </si>
  <si>
    <t>陈柏涛</t>
  </si>
  <si>
    <t>陈熊豪</t>
  </si>
  <si>
    <t>陈一铭</t>
  </si>
  <si>
    <t>陈臻</t>
  </si>
  <si>
    <t>方正</t>
  </si>
  <si>
    <t>冯璟邦</t>
  </si>
  <si>
    <t>胡佳衡</t>
  </si>
  <si>
    <t>黄睿</t>
  </si>
  <si>
    <t>劳子源</t>
  </si>
  <si>
    <t>李沅恒</t>
  </si>
  <si>
    <t>罗翔麟</t>
  </si>
  <si>
    <t>骆子祺</t>
  </si>
  <si>
    <t>骆梓浩</t>
  </si>
  <si>
    <t>戚承泽</t>
  </si>
  <si>
    <t>邱元鹏</t>
  </si>
  <si>
    <t>万锦菱</t>
  </si>
  <si>
    <t>汪一迪</t>
  </si>
  <si>
    <t>王主</t>
  </si>
  <si>
    <t>殷尚晋</t>
  </si>
  <si>
    <t>庾懿</t>
  </si>
  <si>
    <t>陈馨洋</t>
  </si>
  <si>
    <t>邓雯希</t>
  </si>
  <si>
    <t>邓语彤</t>
  </si>
  <si>
    <t>高悦然</t>
  </si>
  <si>
    <t>黄思涵</t>
  </si>
  <si>
    <t>黄曦</t>
  </si>
  <si>
    <t>李凯琳</t>
  </si>
  <si>
    <t>李可儿</t>
  </si>
  <si>
    <t>李可瑜</t>
  </si>
  <si>
    <t>李如焱</t>
  </si>
  <si>
    <t>梁洛斯</t>
  </si>
  <si>
    <t>林温馨</t>
  </si>
  <si>
    <t>刘筱羡</t>
  </si>
  <si>
    <t>吕亦珺</t>
  </si>
  <si>
    <t>欧钧洋</t>
  </si>
  <si>
    <t>欧阳美月</t>
  </si>
  <si>
    <t>邱幸儿</t>
  </si>
  <si>
    <t>吴弋曦</t>
  </si>
  <si>
    <t>吴雨馨</t>
  </si>
  <si>
    <t>谢心玥</t>
  </si>
  <si>
    <t>谢依然</t>
  </si>
  <si>
    <t>张舒岚</t>
  </si>
  <si>
    <t>2025学年第一学期自主练习二 四（5)班学生情况记录</t>
  </si>
  <si>
    <t>陈梓淏</t>
  </si>
  <si>
    <t>何晟希</t>
  </si>
  <si>
    <t>黄骏</t>
  </si>
  <si>
    <t>黄圣皓</t>
  </si>
  <si>
    <t>邝振庭</t>
  </si>
  <si>
    <t>李延</t>
  </si>
  <si>
    <t>林星言</t>
  </si>
  <si>
    <t>刘星源</t>
  </si>
  <si>
    <t>陆昊毅</t>
  </si>
  <si>
    <t>邱董骏</t>
  </si>
  <si>
    <t>陶志远</t>
  </si>
  <si>
    <t>汪浩轩</t>
  </si>
  <si>
    <t>萧弘睿</t>
  </si>
  <si>
    <t>肖君浩</t>
  </si>
  <si>
    <t>谢柏源</t>
  </si>
  <si>
    <t>杨耿华</t>
  </si>
  <si>
    <t>虞洛骁</t>
  </si>
  <si>
    <t>郑尚誉</t>
  </si>
  <si>
    <t>朱一泓</t>
  </si>
  <si>
    <t>陈筱天</t>
  </si>
  <si>
    <t>程思雯</t>
  </si>
  <si>
    <t>崔舒允</t>
  </si>
  <si>
    <t>邓钰琪</t>
  </si>
  <si>
    <t>黄可</t>
  </si>
  <si>
    <t>黄洋</t>
  </si>
  <si>
    <t>李贝旖</t>
  </si>
  <si>
    <t>李家维</t>
  </si>
  <si>
    <t>李诗琳</t>
  </si>
  <si>
    <t>李梓嫣</t>
  </si>
  <si>
    <t>龙雨晨</t>
  </si>
  <si>
    <t>吕思仪</t>
  </si>
  <si>
    <t>温舒悦</t>
  </si>
  <si>
    <t>吴弋焙</t>
  </si>
  <si>
    <t>熊适一</t>
  </si>
  <si>
    <t>严诗颖</t>
  </si>
  <si>
    <t>杨惠岚</t>
  </si>
  <si>
    <t>殷悦</t>
  </si>
  <si>
    <t>于恬婠</t>
  </si>
  <si>
    <t>张零</t>
  </si>
  <si>
    <t>张希悦</t>
  </si>
  <si>
    <t>周晨希</t>
  </si>
  <si>
    <t>朱泳妍</t>
  </si>
  <si>
    <t>2025学年第一学期自主练习二 四（6)班学生情况记录</t>
  </si>
  <si>
    <t>范子鹏</t>
  </si>
  <si>
    <t>胡晓谦</t>
  </si>
  <si>
    <t>江宇皓</t>
  </si>
  <si>
    <t>邝昊炜</t>
  </si>
  <si>
    <t>蓝俊宇</t>
  </si>
  <si>
    <t>李承泽</t>
  </si>
  <si>
    <t>李孜浠</t>
  </si>
  <si>
    <t>利卓城</t>
  </si>
  <si>
    <t>梁渊</t>
  </si>
  <si>
    <t>林书铖</t>
  </si>
  <si>
    <t>刘礼乐</t>
  </si>
  <si>
    <t>欧阳睿谦</t>
  </si>
  <si>
    <t>戚正谦</t>
  </si>
  <si>
    <t>任宇泽</t>
  </si>
  <si>
    <t>沈铠谦</t>
  </si>
  <si>
    <t>温昊然</t>
  </si>
  <si>
    <t>许芮泽</t>
  </si>
  <si>
    <t>朱邦祐</t>
  </si>
  <si>
    <t>朱俊成</t>
  </si>
  <si>
    <t>曾丽</t>
  </si>
  <si>
    <t>曾瑞馨</t>
  </si>
  <si>
    <t>曾旭旸</t>
  </si>
  <si>
    <t>陈誉文</t>
  </si>
  <si>
    <t>邓嘉馨</t>
  </si>
  <si>
    <t>高晓君</t>
  </si>
  <si>
    <t>龚思媛</t>
  </si>
  <si>
    <t>郭芯然</t>
  </si>
  <si>
    <t>江雨桐</t>
  </si>
  <si>
    <t>李羽晨</t>
  </si>
  <si>
    <t>梁玥</t>
  </si>
  <si>
    <t>刘雨萱</t>
  </si>
  <si>
    <t>欧阳昕妍</t>
  </si>
  <si>
    <t>丘雨丹</t>
  </si>
  <si>
    <t>石若瑶</t>
  </si>
  <si>
    <t>吴浠铭</t>
  </si>
  <si>
    <t>谢思妍</t>
  </si>
  <si>
    <t>谢悦冰</t>
  </si>
  <si>
    <t>徐宝儿</t>
  </si>
  <si>
    <t>叶乐琪</t>
  </si>
  <si>
    <t>朱梦妍</t>
  </si>
  <si>
    <t>朱佩姿</t>
  </si>
  <si>
    <t>邹宇皓</t>
  </si>
  <si>
    <t>2025学年第一学期自主练习二 四（7)班学生情况记录</t>
  </si>
  <si>
    <t>陈传心</t>
  </si>
  <si>
    <t>陈浩钧</t>
  </si>
  <si>
    <t>借读生，不计入成绩</t>
  </si>
  <si>
    <t>陈天朗</t>
  </si>
  <si>
    <t>陈熊杰</t>
  </si>
  <si>
    <t>陈宇熙</t>
  </si>
  <si>
    <t>黄海杰</t>
  </si>
  <si>
    <t>黄晋谦</t>
  </si>
  <si>
    <t>邝梓皓</t>
  </si>
  <si>
    <t>李健鸿</t>
  </si>
  <si>
    <t>李旻哲</t>
  </si>
  <si>
    <t>梁进</t>
  </si>
  <si>
    <t>骆铮洺</t>
  </si>
  <si>
    <t>潘宥熹</t>
  </si>
  <si>
    <t>丘晋楠</t>
  </si>
  <si>
    <t>谭咏霖</t>
  </si>
  <si>
    <t>魏嘉栋</t>
  </si>
  <si>
    <t>谢小鑫</t>
  </si>
  <si>
    <t>叶建壕</t>
  </si>
  <si>
    <t>张贺天</t>
  </si>
  <si>
    <t>张圣宗</t>
  </si>
  <si>
    <t>赵致衡</t>
  </si>
  <si>
    <t>陈思妍</t>
  </si>
  <si>
    <t>黄雨馨</t>
  </si>
  <si>
    <t>邝子乔</t>
  </si>
  <si>
    <t>兰书诚</t>
  </si>
  <si>
    <t>李心阅</t>
  </si>
  <si>
    <t>李欣娜</t>
  </si>
  <si>
    <t>李欣宜</t>
  </si>
  <si>
    <t>李妤桐</t>
  </si>
  <si>
    <t>林书瑶</t>
  </si>
  <si>
    <t>刘芷牟</t>
  </si>
  <si>
    <t>罗紫滢</t>
  </si>
  <si>
    <t>马子琦</t>
  </si>
  <si>
    <t>潘睿</t>
  </si>
  <si>
    <t>丘晨璐</t>
  </si>
  <si>
    <t>石远云</t>
  </si>
  <si>
    <t>万筱彤</t>
  </si>
  <si>
    <t>谢予晴</t>
  </si>
  <si>
    <t>阳欣燃</t>
  </si>
  <si>
    <t>叶雨灵</t>
  </si>
  <si>
    <t>张宇珊</t>
  </si>
  <si>
    <t>朱家瑜</t>
  </si>
  <si>
    <t>邹月妤</t>
  </si>
  <si>
    <t>2025学年第一学期自主练习二 四（8)班学生情况记录</t>
  </si>
  <si>
    <t>曾楚洋</t>
  </si>
  <si>
    <t>曾子荣</t>
  </si>
  <si>
    <t>陈韵名</t>
  </si>
  <si>
    <t>陈哲</t>
  </si>
  <si>
    <t>邓凯文</t>
  </si>
  <si>
    <t>邝健添</t>
  </si>
  <si>
    <t>李邦睿</t>
  </si>
  <si>
    <t>李舒朗</t>
  </si>
  <si>
    <t>梁加为</t>
  </si>
  <si>
    <t>宋梓铖</t>
  </si>
  <si>
    <t>巫启睿</t>
  </si>
  <si>
    <t>吴俊霖</t>
  </si>
  <si>
    <t>谢嘉美</t>
  </si>
  <si>
    <t>谢睿佳</t>
  </si>
  <si>
    <t>薛博锐</t>
  </si>
  <si>
    <t>严一恒</t>
  </si>
  <si>
    <t>庾信然</t>
  </si>
  <si>
    <t>甄子冯</t>
  </si>
  <si>
    <t>郑伟展</t>
  </si>
  <si>
    <t>钟启乐</t>
  </si>
  <si>
    <t>周展豪</t>
  </si>
  <si>
    <t>陈昕雅</t>
  </si>
  <si>
    <t>陈禹文</t>
  </si>
  <si>
    <t>代思颖</t>
  </si>
  <si>
    <t>邓楚婷</t>
  </si>
  <si>
    <t>邓雅晴</t>
  </si>
  <si>
    <t>江梦君</t>
  </si>
  <si>
    <t>邝诗婷</t>
  </si>
  <si>
    <t>邝欣桐</t>
  </si>
  <si>
    <t>李沛琪</t>
  </si>
  <si>
    <t>李知桐</t>
  </si>
  <si>
    <t>李子由</t>
  </si>
  <si>
    <t>林婉涵</t>
  </si>
  <si>
    <t>卢紫惠</t>
  </si>
  <si>
    <t>罗薇</t>
  </si>
  <si>
    <t>唐伊</t>
  </si>
  <si>
    <t>王丽娜</t>
  </si>
  <si>
    <t>吴芊乐</t>
  </si>
  <si>
    <t>吴雪晴</t>
  </si>
  <si>
    <t>易思辰</t>
  </si>
  <si>
    <t>郑梓瑶</t>
  </si>
  <si>
    <t>钟欣桐</t>
  </si>
  <si>
    <t>邹雨桐</t>
  </si>
  <si>
    <t>2025学年第一学期自主练习二 五（1)班学生情况记录</t>
  </si>
  <si>
    <t>李瑾淳</t>
  </si>
  <si>
    <t>梁浚</t>
  </si>
  <si>
    <t>陈霏露</t>
  </si>
  <si>
    <t>刘婉晴</t>
  </si>
  <si>
    <t>李升杰</t>
  </si>
  <si>
    <t>沈诗诗</t>
  </si>
  <si>
    <t>秦逸帆</t>
  </si>
  <si>
    <t>戚宇慷</t>
  </si>
  <si>
    <t>张芯悦</t>
  </si>
  <si>
    <t>肖凯韵</t>
  </si>
  <si>
    <t>蔡佳莹</t>
  </si>
  <si>
    <t>赖昕羽</t>
  </si>
  <si>
    <t>麦炜迅</t>
  </si>
  <si>
    <t>邝威铭</t>
  </si>
  <si>
    <t>罗艺馨</t>
  </si>
  <si>
    <t>邝睿</t>
  </si>
  <si>
    <t>刘语添</t>
  </si>
  <si>
    <t>李铠宁</t>
  </si>
  <si>
    <t>邝妍</t>
  </si>
  <si>
    <t>李滢</t>
  </si>
  <si>
    <t>房凯希</t>
  </si>
  <si>
    <t>蔡明诺</t>
  </si>
  <si>
    <t>罗一锋</t>
  </si>
  <si>
    <t>徐以默</t>
  </si>
  <si>
    <t>文俊皓</t>
  </si>
  <si>
    <t>李思骏</t>
  </si>
  <si>
    <t>李泓锦</t>
  </si>
  <si>
    <t>徐芷泳</t>
  </si>
  <si>
    <t>王梓涵</t>
  </si>
  <si>
    <t>莫芷言</t>
  </si>
  <si>
    <t>刘思慧</t>
  </si>
  <si>
    <t>李逸果</t>
  </si>
  <si>
    <t>李中盛</t>
  </si>
  <si>
    <t>江佳乐</t>
  </si>
  <si>
    <t>罗宇轩</t>
  </si>
  <si>
    <t>徐浩哲</t>
  </si>
  <si>
    <t>谭景骏</t>
  </si>
  <si>
    <t>刘子霖</t>
  </si>
  <si>
    <t>何承熹</t>
  </si>
  <si>
    <t>张瑟琪</t>
  </si>
  <si>
    <t>李壬琪</t>
  </si>
  <si>
    <t>殷想</t>
  </si>
  <si>
    <t>江媛丹</t>
  </si>
  <si>
    <t>B级人数[70,80)</t>
  </si>
  <si>
    <t>C级人数[60,70)</t>
  </si>
  <si>
    <t>2025学年第一学期自主练习二 五（2)班学生情况记录</t>
  </si>
  <si>
    <t>邝骏亮</t>
  </si>
  <si>
    <t>张钧睿</t>
  </si>
  <si>
    <t>禤欣怡</t>
  </si>
  <si>
    <t>谭景恒</t>
  </si>
  <si>
    <t>谭博垚</t>
  </si>
  <si>
    <t>罗紫菡</t>
  </si>
  <si>
    <t>叶梓浩</t>
  </si>
  <si>
    <t>李悦菲</t>
  </si>
  <si>
    <t>庾皓钧</t>
  </si>
  <si>
    <t>郭睿韬</t>
  </si>
  <si>
    <t>薛盛祺</t>
  </si>
  <si>
    <t>汤智轩</t>
  </si>
  <si>
    <t>王嘉瑞</t>
  </si>
  <si>
    <t>王慕予</t>
  </si>
  <si>
    <t>倪艺蓉</t>
  </si>
  <si>
    <t>徐颖祺</t>
  </si>
  <si>
    <t>李兆朗</t>
  </si>
  <si>
    <t>骆震豪</t>
  </si>
  <si>
    <t>张泽恩</t>
  </si>
  <si>
    <t>张子萱</t>
  </si>
  <si>
    <t>朱子妍</t>
  </si>
  <si>
    <t>黄月莎</t>
  </si>
  <si>
    <t>邝芷晴</t>
  </si>
  <si>
    <t>林雪仪</t>
  </si>
  <si>
    <t>黄心妍</t>
  </si>
  <si>
    <t>张玉真</t>
  </si>
  <si>
    <t>杨阳</t>
  </si>
  <si>
    <t>潘子悦</t>
  </si>
  <si>
    <t>林雅晴</t>
  </si>
  <si>
    <t>梁欣桐</t>
  </si>
  <si>
    <t>何炫均</t>
  </si>
  <si>
    <t>钟振鸣</t>
  </si>
  <si>
    <t>马启睿</t>
  </si>
  <si>
    <t>钟颢扬</t>
  </si>
  <si>
    <t>肖霖熙</t>
  </si>
  <si>
    <t>邝奕轩</t>
  </si>
  <si>
    <t>吴佩蒽</t>
  </si>
  <si>
    <t>高茵茼</t>
  </si>
  <si>
    <t>龙宝俊</t>
  </si>
  <si>
    <t>张黍嘉</t>
  </si>
  <si>
    <t>邹梓翔</t>
  </si>
  <si>
    <t>张浔</t>
  </si>
  <si>
    <t>庄子瑶</t>
  </si>
  <si>
    <t>邹君耀</t>
  </si>
  <si>
    <t>2025学年第一学期自主练习二 五（3)班学生情况记录</t>
  </si>
  <si>
    <t>黄灏阳</t>
  </si>
  <si>
    <t>何牧津</t>
  </si>
  <si>
    <t>刘荣彰</t>
  </si>
  <si>
    <t>李沁睿</t>
  </si>
  <si>
    <t>段佳乐</t>
  </si>
  <si>
    <t>刘慧清</t>
  </si>
  <si>
    <t>卢文骏</t>
  </si>
  <si>
    <t>王璐</t>
  </si>
  <si>
    <t>雷力</t>
  </si>
  <si>
    <t>李可祺</t>
  </si>
  <si>
    <t>李海锋</t>
  </si>
  <si>
    <t>李子珩</t>
  </si>
  <si>
    <t>巢钰鸣</t>
  </si>
  <si>
    <t>郭睿凝</t>
  </si>
  <si>
    <t>吴蕴偲</t>
  </si>
  <si>
    <t>黄哲</t>
  </si>
  <si>
    <t>叶小凡</t>
  </si>
  <si>
    <t>陈航</t>
  </si>
  <si>
    <t>邝建业</t>
  </si>
  <si>
    <t>江昊阳</t>
  </si>
  <si>
    <t>杨欣悦</t>
  </si>
  <si>
    <t>骆玥菲</t>
  </si>
  <si>
    <t>李桂润</t>
  </si>
  <si>
    <t>潘芷诺</t>
  </si>
  <si>
    <t>贾俊谦</t>
  </si>
  <si>
    <t>李诗晴</t>
  </si>
  <si>
    <t>潘汶蔚</t>
  </si>
  <si>
    <t>杨子妍</t>
  </si>
  <si>
    <t>谢昀凯</t>
  </si>
  <si>
    <t>周富晟</t>
  </si>
  <si>
    <t>李鸿毅</t>
  </si>
  <si>
    <t>殷漩</t>
  </si>
  <si>
    <t>黄茵杰</t>
  </si>
  <si>
    <t>左芷瑞</t>
  </si>
  <si>
    <t>陈建妤</t>
  </si>
  <si>
    <t>黄芯瑶</t>
  </si>
  <si>
    <t>李思蒽</t>
  </si>
  <si>
    <t>李卓恩</t>
  </si>
  <si>
    <t>潘灏</t>
  </si>
  <si>
    <t>黄子杰</t>
  </si>
  <si>
    <t>殷乐童</t>
  </si>
  <si>
    <t>黄杰</t>
  </si>
  <si>
    <t>张怀元</t>
  </si>
  <si>
    <t>丘哲帆</t>
  </si>
  <si>
    <t>朱梓鑫</t>
  </si>
  <si>
    <t>2025学年第一学期自主练习二 五（4)班学生情况记录</t>
  </si>
  <si>
    <t>何睿晞</t>
  </si>
  <si>
    <t>黄俊豪</t>
  </si>
  <si>
    <t>刘思涵</t>
  </si>
  <si>
    <t>陈修岐</t>
  </si>
  <si>
    <t>邓文迪</t>
  </si>
  <si>
    <t>黎俊琅</t>
  </si>
  <si>
    <t>杨睿彤</t>
  </si>
  <si>
    <t>江依信</t>
  </si>
  <si>
    <t>李雨昕</t>
  </si>
  <si>
    <t>欧阳铭蔚</t>
  </si>
  <si>
    <t>刘芯茹</t>
  </si>
  <si>
    <t>邝泓骏</t>
  </si>
  <si>
    <t>梁葆荣</t>
  </si>
  <si>
    <t>有证，不计成绩</t>
  </si>
  <si>
    <t>钟妤煊</t>
  </si>
  <si>
    <t>唐宇阳</t>
  </si>
  <si>
    <t>温子滔</t>
  </si>
  <si>
    <t>李浩扬</t>
  </si>
  <si>
    <t>吕悦</t>
  </si>
  <si>
    <t>江家欣</t>
  </si>
  <si>
    <t>李卓彧</t>
  </si>
  <si>
    <t>易恺承</t>
  </si>
  <si>
    <t>邱浩宸</t>
  </si>
  <si>
    <t>易锦瑶</t>
  </si>
  <si>
    <t>茅乐妍</t>
  </si>
  <si>
    <t>黄以萱</t>
  </si>
  <si>
    <t>黄汇舜</t>
  </si>
  <si>
    <t>黄梓芹</t>
  </si>
  <si>
    <t>邓蕊桐</t>
  </si>
  <si>
    <t>李雅萱</t>
  </si>
  <si>
    <t>胡晋浩</t>
  </si>
  <si>
    <t>罗翔耀</t>
  </si>
  <si>
    <t>谭璟宇</t>
  </si>
  <si>
    <t>何俊良</t>
  </si>
  <si>
    <t>邓皓军</t>
  </si>
  <si>
    <t>张晴儿</t>
  </si>
  <si>
    <t>黄静仪</t>
  </si>
  <si>
    <t>郭浩然</t>
  </si>
  <si>
    <t>吴蕴瞻</t>
  </si>
  <si>
    <t>李宪峰</t>
  </si>
  <si>
    <t>熊鹏胜</t>
  </si>
  <si>
    <t>邹思颖</t>
  </si>
  <si>
    <t>黄政杰</t>
  </si>
  <si>
    <t>张慕潼</t>
  </si>
  <si>
    <t>陈萱</t>
  </si>
  <si>
    <t>2025学年第一学期自主练习二 五（5)班学生情况记录</t>
  </si>
  <si>
    <t>张皓轩</t>
  </si>
  <si>
    <t>谢方宁</t>
  </si>
  <si>
    <t>梁君悦</t>
  </si>
  <si>
    <t>黄凯文</t>
  </si>
  <si>
    <t>钟葛亮</t>
  </si>
  <si>
    <t>陈贤元</t>
  </si>
  <si>
    <t>陈锐鸿</t>
  </si>
  <si>
    <t>禤静瑶</t>
  </si>
  <si>
    <t>黄鹏玮</t>
  </si>
  <si>
    <t>李栩熠</t>
  </si>
  <si>
    <t>梁梓茵</t>
  </si>
  <si>
    <t>杨绮彤</t>
  </si>
  <si>
    <t>杨雨芊</t>
  </si>
  <si>
    <t>陈卓悦</t>
  </si>
  <si>
    <t>杨子辰</t>
  </si>
  <si>
    <t>王铄渊</t>
  </si>
  <si>
    <t>吴滔</t>
  </si>
  <si>
    <t>何梓祥</t>
  </si>
  <si>
    <t>唐俊熙</t>
  </si>
  <si>
    <t>刘妍</t>
  </si>
  <si>
    <t>何雅静</t>
  </si>
  <si>
    <t>何俊涛</t>
  </si>
  <si>
    <t>周菀柔</t>
  </si>
  <si>
    <t>王梓桦</t>
  </si>
  <si>
    <t>黄思皓</t>
  </si>
  <si>
    <t>陈宝浠</t>
  </si>
  <si>
    <t>邱若楠</t>
  </si>
  <si>
    <t>谭碗茹</t>
  </si>
  <si>
    <t>武汝锟</t>
  </si>
  <si>
    <t>李洛轩</t>
  </si>
  <si>
    <t>冯兴珉</t>
  </si>
  <si>
    <t>李玮倩</t>
  </si>
  <si>
    <t>梁宸与</t>
  </si>
  <si>
    <t>梁家菖</t>
  </si>
  <si>
    <t>文葆</t>
  </si>
  <si>
    <t>黄子馨</t>
  </si>
  <si>
    <t>黄毅昕</t>
  </si>
  <si>
    <t>林荣骏</t>
  </si>
  <si>
    <t>何佩珊</t>
  </si>
  <si>
    <t>梁乐晴</t>
  </si>
  <si>
    <t>禤嘉萍</t>
  </si>
  <si>
    <t>林铭基</t>
  </si>
  <si>
    <t>邹宇哲</t>
  </si>
  <si>
    <t>黄铭涛</t>
  </si>
  <si>
    <t>汤凯琪</t>
  </si>
  <si>
    <t>2025学年第一学期自主练习二 五（6)班学生情况记录</t>
  </si>
  <si>
    <t>范卓谦</t>
  </si>
  <si>
    <t>吴倬乐</t>
  </si>
  <si>
    <t>郭腾逸</t>
  </si>
  <si>
    <t>宾瑞雪</t>
  </si>
  <si>
    <t>黄智恩</t>
  </si>
  <si>
    <t>叶佳恩</t>
  </si>
  <si>
    <t>骆伟埼</t>
  </si>
  <si>
    <t>杨晨朗</t>
  </si>
  <si>
    <t>徐梓晋</t>
  </si>
  <si>
    <t>程玮泺</t>
  </si>
  <si>
    <t>陈芷珊</t>
  </si>
  <si>
    <t>陈一菲</t>
  </si>
  <si>
    <t>邓煜哲</t>
  </si>
  <si>
    <t>张轩瑞</t>
  </si>
  <si>
    <t>邓婉淇</t>
  </si>
  <si>
    <t>叶紫甯</t>
  </si>
  <si>
    <t>刘梓涵</t>
  </si>
  <si>
    <t>游锦程</t>
  </si>
  <si>
    <t>彭嘉美</t>
  </si>
  <si>
    <t>黄海鹏</t>
  </si>
  <si>
    <t>林炫茂</t>
  </si>
  <si>
    <t>孙莞粤</t>
  </si>
  <si>
    <t>徐梓博</t>
  </si>
  <si>
    <t>江智翔</t>
  </si>
  <si>
    <t>戚瑞恒</t>
  </si>
  <si>
    <t>江羽晴</t>
  </si>
  <si>
    <t>张苗苗</t>
  </si>
  <si>
    <t>张雨彤</t>
  </si>
  <si>
    <t>黄梓柔</t>
  </si>
  <si>
    <t>黄梓晴</t>
  </si>
  <si>
    <t>陈毅</t>
  </si>
  <si>
    <t>郑彦博</t>
  </si>
  <si>
    <t>陈志键</t>
  </si>
  <si>
    <t>刘至德</t>
  </si>
  <si>
    <t>徐静姝</t>
  </si>
  <si>
    <t>熊梓淇</t>
  </si>
  <si>
    <t>江杰铠</t>
  </si>
  <si>
    <t>叶梓林</t>
  </si>
  <si>
    <t>黄文滔</t>
  </si>
  <si>
    <t>李香凝</t>
  </si>
  <si>
    <t>梁绮琪</t>
  </si>
  <si>
    <t>马临越</t>
  </si>
  <si>
    <t>王宇彬</t>
  </si>
  <si>
    <t>王贤雅</t>
  </si>
  <si>
    <t>2025学年第一学期自主练习二 五（7)班学生情况记录</t>
  </si>
  <si>
    <t>彭振轩</t>
  </si>
  <si>
    <t>徐梓豪</t>
  </si>
  <si>
    <t>谢玥儿</t>
  </si>
  <si>
    <t>朱婧洁</t>
  </si>
  <si>
    <t>关铭钧</t>
  </si>
  <si>
    <t>刘文昊</t>
  </si>
  <si>
    <t>武熙程</t>
  </si>
  <si>
    <t>杨若馨</t>
  </si>
  <si>
    <t>易衍彤</t>
  </si>
  <si>
    <t>李俊杰</t>
  </si>
  <si>
    <t>虞丝涵</t>
  </si>
  <si>
    <t>石睿泽</t>
  </si>
  <si>
    <t>王俊铭</t>
  </si>
  <si>
    <t>陈瑶</t>
  </si>
  <si>
    <t>黎乐然</t>
  </si>
  <si>
    <t>张紫晴</t>
  </si>
  <si>
    <t>陈梓扬</t>
  </si>
  <si>
    <t>廖淳茗</t>
  </si>
  <si>
    <t>黄文海</t>
  </si>
  <si>
    <t>黄泱锜</t>
  </si>
  <si>
    <t>黎梓婷</t>
  </si>
  <si>
    <t>郭嘉莉</t>
  </si>
  <si>
    <t>谷家萱</t>
  </si>
  <si>
    <t>李竣朗</t>
  </si>
  <si>
    <t>钟启扬</t>
  </si>
  <si>
    <t>何杰宽</t>
  </si>
  <si>
    <t>陈彦峰</t>
  </si>
  <si>
    <t>马润锴</t>
  </si>
  <si>
    <t>黄袈稀</t>
  </si>
  <si>
    <t>张集雅</t>
  </si>
  <si>
    <t>李可心</t>
  </si>
  <si>
    <t>曹文韬</t>
  </si>
  <si>
    <t>叶熙蕾</t>
  </si>
  <si>
    <t>陈文锋</t>
  </si>
  <si>
    <t>殷炜杰</t>
  </si>
  <si>
    <t>巢俊杰</t>
  </si>
  <si>
    <t>廖泽慧</t>
  </si>
  <si>
    <t>林欣童</t>
  </si>
  <si>
    <t>宋启铭</t>
  </si>
  <si>
    <t>易家慧</t>
  </si>
  <si>
    <t>钟源</t>
  </si>
  <si>
    <t>陈芊语</t>
  </si>
  <si>
    <t>鄢陆艺</t>
  </si>
  <si>
    <t>陈鹏宇</t>
  </si>
  <si>
    <t>2025学年第一学期自主练习二 六（1)班学生情况记录</t>
  </si>
  <si>
    <t>吴紫颖</t>
  </si>
  <si>
    <t>杜昕芮</t>
  </si>
  <si>
    <t>骆妍希</t>
  </si>
  <si>
    <t>胡子轩</t>
  </si>
  <si>
    <t>石梓彤</t>
  </si>
  <si>
    <t>杨圣杰</t>
  </si>
  <si>
    <t>谭谦</t>
  </si>
  <si>
    <t>欧阳俊颖</t>
  </si>
  <si>
    <t>周敬谦</t>
  </si>
  <si>
    <t>江一语</t>
  </si>
  <si>
    <t>黄慧贤</t>
  </si>
  <si>
    <t>梁贤朗</t>
  </si>
  <si>
    <t>朱语凝</t>
  </si>
  <si>
    <t>邓嘉诚</t>
  </si>
  <si>
    <t>江芷言</t>
  </si>
  <si>
    <t>宋子萱</t>
  </si>
  <si>
    <t>罗皓源</t>
  </si>
  <si>
    <t>朱俊弦</t>
  </si>
  <si>
    <t>罗琪</t>
  </si>
  <si>
    <t>黄帅岚</t>
  </si>
  <si>
    <t>江卓桐</t>
  </si>
  <si>
    <t>吴柏栋</t>
  </si>
  <si>
    <t>欧阳熙</t>
  </si>
  <si>
    <t>许泇茵</t>
  </si>
  <si>
    <t>吴佳玺</t>
  </si>
  <si>
    <t>刘煜健</t>
  </si>
  <si>
    <t>林子棋</t>
  </si>
  <si>
    <t>陈峻宇</t>
  </si>
  <si>
    <t>刘婴宁</t>
  </si>
  <si>
    <t>黎卓琳</t>
  </si>
  <si>
    <t>陈灏彦</t>
  </si>
  <si>
    <t>陈逸铭</t>
  </si>
  <si>
    <t>周君航</t>
  </si>
  <si>
    <t>邱子喻</t>
  </si>
  <si>
    <t>黄楠智</t>
  </si>
  <si>
    <t>庄灏</t>
  </si>
  <si>
    <t>罗钰滢</t>
  </si>
  <si>
    <t>倪康睿</t>
  </si>
  <si>
    <t>曾天泽</t>
  </si>
  <si>
    <t>朱泳欣</t>
  </si>
  <si>
    <t>2025学年第一学期自主练习二 六（2)班学生情况记录</t>
  </si>
  <si>
    <t>范子珊</t>
  </si>
  <si>
    <t>余子乐</t>
  </si>
  <si>
    <t>陈冠君</t>
  </si>
  <si>
    <t>黎泳妍</t>
  </si>
  <si>
    <t>谢旻恩</t>
  </si>
  <si>
    <t>余依晨</t>
  </si>
  <si>
    <t>陈奕</t>
  </si>
  <si>
    <t>吴思颖</t>
  </si>
  <si>
    <t>李诺程</t>
  </si>
  <si>
    <t>檀天浩</t>
  </si>
  <si>
    <t>黄栩莹</t>
  </si>
  <si>
    <t>郑芷琳</t>
  </si>
  <si>
    <t>潘英铭</t>
  </si>
  <si>
    <t>刘骏德</t>
  </si>
  <si>
    <t>甘来</t>
  </si>
  <si>
    <t>徐思谦</t>
  </si>
  <si>
    <t>黄雨菲</t>
  </si>
  <si>
    <t>许骏哲</t>
  </si>
  <si>
    <t>罗俊杰</t>
  </si>
  <si>
    <t>李嫒琳</t>
  </si>
  <si>
    <t>陈宇辰</t>
  </si>
  <si>
    <t>周祉萱</t>
  </si>
  <si>
    <t>陈佳雯</t>
  </si>
  <si>
    <t>肖玥</t>
  </si>
  <si>
    <t>黄家瑶</t>
  </si>
  <si>
    <t>邓景文</t>
  </si>
  <si>
    <t>蔡梓晨</t>
  </si>
  <si>
    <t>梁梓熙</t>
  </si>
  <si>
    <t>谢昊延</t>
  </si>
  <si>
    <t>黄惠尧</t>
  </si>
  <si>
    <t>曾锶垚</t>
  </si>
  <si>
    <t>魏嘉潼</t>
  </si>
  <si>
    <t>林嘉慧</t>
  </si>
  <si>
    <t>钟一臣</t>
  </si>
  <si>
    <t>黄寓言</t>
  </si>
  <si>
    <t>冯一诺</t>
  </si>
  <si>
    <t>丁雅琪</t>
  </si>
  <si>
    <t>李英纹</t>
  </si>
  <si>
    <t>何媛媛</t>
  </si>
  <si>
    <t>2025学年第一学期自主练习二 六（3)班学生情况记录</t>
  </si>
  <si>
    <t>黄熙然</t>
  </si>
  <si>
    <t>周楷瑞</t>
  </si>
  <si>
    <t>文一帆</t>
  </si>
  <si>
    <t>黄方隅</t>
  </si>
  <si>
    <t>黄彦博</t>
  </si>
  <si>
    <t>唐荣致</t>
  </si>
  <si>
    <t>徐晓楠</t>
  </si>
  <si>
    <t>彭志威</t>
  </si>
  <si>
    <t>刘羽菲</t>
  </si>
  <si>
    <t>谭雅南</t>
  </si>
  <si>
    <t>梁子曦</t>
  </si>
  <si>
    <t>黄雨彤</t>
  </si>
  <si>
    <t>梁辰睿</t>
  </si>
  <si>
    <t>陈淼</t>
  </si>
  <si>
    <t>贺乘帅</t>
  </si>
  <si>
    <t>吴雨芯</t>
  </si>
  <si>
    <t>邹艺辰</t>
  </si>
  <si>
    <t>肖彦俞</t>
  </si>
  <si>
    <t>谭静怡</t>
  </si>
  <si>
    <t>曾咏恩</t>
  </si>
  <si>
    <t>孙翊菲</t>
  </si>
  <si>
    <t>刘曦磊</t>
  </si>
  <si>
    <t>郑骏泽</t>
  </si>
  <si>
    <t>唐泽宇</t>
  </si>
  <si>
    <t>潘子豪</t>
  </si>
  <si>
    <t>黄祺茵</t>
  </si>
  <si>
    <t>刘铧辉</t>
  </si>
  <si>
    <t>徐乐晴</t>
  </si>
  <si>
    <t>刘峻铭</t>
  </si>
  <si>
    <t>刘籽麟</t>
  </si>
  <si>
    <t>叶启荣</t>
  </si>
  <si>
    <t>彭博</t>
  </si>
  <si>
    <t>陈德峻</t>
  </si>
  <si>
    <t>彭熙雅</t>
  </si>
  <si>
    <t>张晓茵</t>
  </si>
  <si>
    <t>朱家乐</t>
  </si>
  <si>
    <t>梁天儿</t>
  </si>
  <si>
    <t>黄雯慧</t>
  </si>
  <si>
    <t>禤诗瑜</t>
  </si>
  <si>
    <t>胡瑞洋</t>
  </si>
  <si>
    <t>2025学年第一学期自主练习二 六（4)班学生情况记录</t>
  </si>
  <si>
    <t>庾微茵</t>
  </si>
  <si>
    <t>刘宇轩</t>
  </si>
  <si>
    <t>肖妍熹</t>
  </si>
  <si>
    <t>徐克菡</t>
  </si>
  <si>
    <t>余欣霖</t>
  </si>
  <si>
    <t>刘俊声</t>
  </si>
  <si>
    <t>梁恩熹</t>
  </si>
  <si>
    <t>黎骏宇</t>
  </si>
  <si>
    <t>廖臻豪</t>
  </si>
  <si>
    <t>何浚楠</t>
  </si>
  <si>
    <t>陈森桓</t>
  </si>
  <si>
    <t>何浠瑜</t>
  </si>
  <si>
    <t>谢明轩</t>
  </si>
  <si>
    <t>姚诗苗</t>
  </si>
  <si>
    <t>李品毅</t>
  </si>
  <si>
    <t>肖杏欣</t>
  </si>
  <si>
    <t>谢梓渝</t>
  </si>
  <si>
    <t>巢馨文</t>
  </si>
  <si>
    <t>陈馨</t>
  </si>
  <si>
    <t>黄颢博</t>
  </si>
  <si>
    <t>郑越</t>
  </si>
  <si>
    <t>赖孝贤</t>
  </si>
  <si>
    <t>李雨晨</t>
  </si>
  <si>
    <t>黄沛华</t>
  </si>
  <si>
    <t>梁子晨</t>
  </si>
  <si>
    <t>张瑶</t>
  </si>
  <si>
    <t>朱羿熹</t>
  </si>
  <si>
    <t>许芷淇</t>
  </si>
  <si>
    <t>李钊扬</t>
  </si>
  <si>
    <t>罗欣妍</t>
  </si>
  <si>
    <t>龚淏宇</t>
  </si>
  <si>
    <t>林浩良</t>
  </si>
  <si>
    <t>卓来之</t>
  </si>
  <si>
    <t>李佳盈</t>
  </si>
  <si>
    <t>王森麟</t>
  </si>
  <si>
    <t>刘雨菲</t>
  </si>
  <si>
    <t>李奕芯</t>
  </si>
  <si>
    <t>肖乐知</t>
  </si>
  <si>
    <t>杨子贤</t>
  </si>
  <si>
    <t>莫钧翔</t>
  </si>
  <si>
    <t>2025学年第一学期自主练习二 六（5)班学生情况记录</t>
  </si>
  <si>
    <t>周宇霖</t>
  </si>
  <si>
    <t>刘馨愉</t>
  </si>
  <si>
    <t>梁梓霖</t>
  </si>
  <si>
    <t>张悦婷</t>
  </si>
  <si>
    <t>朱禧源</t>
  </si>
  <si>
    <t>茅绍平</t>
  </si>
  <si>
    <t>刘芳羽</t>
  </si>
  <si>
    <t>邓绚文</t>
  </si>
  <si>
    <t>邝雅淇</t>
  </si>
  <si>
    <t>王杜铭</t>
  </si>
  <si>
    <t>张宇烽</t>
  </si>
  <si>
    <t>冯锐杭</t>
  </si>
  <si>
    <t>徐秦天</t>
  </si>
  <si>
    <t>梁梓晨</t>
  </si>
  <si>
    <t>谢明宇</t>
  </si>
  <si>
    <t>邝芷茵</t>
  </si>
  <si>
    <t>刘梓铭</t>
  </si>
  <si>
    <t>潘糖糖</t>
  </si>
  <si>
    <t>高蔚诗</t>
  </si>
  <si>
    <t>邹旭辉</t>
  </si>
  <si>
    <t>李一言</t>
  </si>
  <si>
    <t>胡艺彬</t>
  </si>
  <si>
    <t>蔡立心</t>
  </si>
  <si>
    <t>欧阳凯晴</t>
  </si>
  <si>
    <t>叶峻熙</t>
  </si>
  <si>
    <t>沈麒铭</t>
  </si>
  <si>
    <t>邓力嘉</t>
  </si>
  <si>
    <t>秦晓欣</t>
  </si>
  <si>
    <t>陈梓恩</t>
  </si>
  <si>
    <t>朱晓薇</t>
  </si>
  <si>
    <t>李圣汐</t>
  </si>
  <si>
    <t>王泽君</t>
  </si>
  <si>
    <t>范峻逸</t>
  </si>
  <si>
    <t>江梦妍</t>
  </si>
  <si>
    <t>林观普</t>
  </si>
  <si>
    <t>张芯云</t>
  </si>
  <si>
    <t>郭雅琳</t>
  </si>
  <si>
    <t>黎栩呈</t>
  </si>
  <si>
    <t>2025学年第一学期自主练习二 六（6)班学生情况记录</t>
  </si>
  <si>
    <t>朱辰希</t>
  </si>
  <si>
    <t>杨梓烨</t>
  </si>
  <si>
    <t>黄朵儿</t>
  </si>
  <si>
    <t>白菡毓</t>
  </si>
  <si>
    <t>李雨衡</t>
  </si>
  <si>
    <t>郑思涵</t>
  </si>
  <si>
    <t>林子妮</t>
  </si>
  <si>
    <t>徐习云</t>
  </si>
  <si>
    <t>潘梓峰</t>
  </si>
  <si>
    <t>李卓恒</t>
  </si>
  <si>
    <t>江子乐</t>
  </si>
  <si>
    <t>温芊芊</t>
  </si>
  <si>
    <t>郭展杭</t>
  </si>
  <si>
    <t>胡文嘉</t>
  </si>
  <si>
    <t>钟亦宸</t>
  </si>
  <si>
    <t>魏雅萍</t>
  </si>
  <si>
    <t>杨思琪</t>
  </si>
  <si>
    <t>萧时晋</t>
  </si>
  <si>
    <t>关越心</t>
  </si>
  <si>
    <t>邓梓熙</t>
  </si>
  <si>
    <t>李毅</t>
  </si>
  <si>
    <t>王山立</t>
  </si>
  <si>
    <t>侯诗韵</t>
  </si>
  <si>
    <t>王佳煜</t>
  </si>
  <si>
    <t>陈田宇</t>
  </si>
  <si>
    <t>钟雨桐</t>
  </si>
  <si>
    <t>杨学明</t>
  </si>
  <si>
    <t>林芝晴</t>
  </si>
  <si>
    <t>刘嘉锐</t>
  </si>
  <si>
    <t>张胜贤</t>
  </si>
  <si>
    <t>程楚婷</t>
  </si>
  <si>
    <t>刘子阳</t>
  </si>
  <si>
    <t>李依桐</t>
  </si>
  <si>
    <t>黎永哲</t>
  </si>
  <si>
    <t>骆振维</t>
  </si>
  <si>
    <t>吴子嫣</t>
  </si>
  <si>
    <t>杨婉莹</t>
  </si>
  <si>
    <t>潘果果</t>
  </si>
  <si>
    <t>杨行章</t>
  </si>
  <si>
    <t>朱芷泳</t>
  </si>
  <si>
    <t>陈思琦</t>
  </si>
  <si>
    <t>2025学年第一学期自主练习二 六（7)班学生情况记录</t>
  </si>
  <si>
    <t>2025学年第一学期自主练习二 六（8)班学生情况记录</t>
  </si>
  <si>
    <t>刘碧兰</t>
  </si>
  <si>
    <t>李晓敏</t>
  </si>
  <si>
    <t>杨巧珍</t>
  </si>
  <si>
    <t>吴兰</t>
  </si>
  <si>
    <t xml:space="preserve">郑燕雄 </t>
  </si>
  <si>
    <t xml:space="preserve">陈玲    </t>
  </si>
  <si>
    <t xml:space="preserve">陈 璐  </t>
  </si>
  <si>
    <t>何晓琳</t>
  </si>
  <si>
    <t>邓敏怡</t>
  </si>
  <si>
    <t>陈嘉欣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</si>
</sst>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%"/>
    <numFmt numFmtId="179" formatCode="0.0_ "/>
    <numFmt numFmtId="180" formatCode="0.0_);[Red]\(0.0\)"/>
    <numFmt numFmtId="181" formatCode="0.00_);[Red]\(0.00\)"/>
    <numFmt numFmtId="182" formatCode="0_ "/>
  </numFmts>
  <fonts count="68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rgb="FF222222"/>
      <name val="Times New Roman"/>
      <charset val="134"/>
    </font>
    <font>
      <sz val="11"/>
      <color rgb="FF222222"/>
      <name val="宋体"/>
      <charset val="134"/>
    </font>
    <font>
      <sz val="11"/>
      <color rgb="FF000000"/>
      <name val="SimSun"/>
      <charset val="134"/>
    </font>
    <font>
      <sz val="11"/>
      <color rgb="FF000000"/>
      <name val="微软雅黑"/>
      <charset val="134"/>
    </font>
    <font>
      <b/>
      <sz val="14"/>
      <name val="宋体"/>
      <charset val="134"/>
    </font>
    <font>
      <sz val="12"/>
      <name val="华文宋体"/>
      <charset val="134"/>
    </font>
    <font>
      <sz val="12"/>
      <color rgb="FF000000"/>
      <name val="宋体"/>
      <charset val="134"/>
    </font>
    <font>
      <sz val="12"/>
      <color rgb="FF000000"/>
      <name val="华文宋体"/>
      <charset val="134"/>
    </font>
    <font>
      <sz val="9"/>
      <name val="宋体"/>
      <charset val="134"/>
    </font>
    <font>
      <sz val="10"/>
      <color rgb="FF333333"/>
      <name val="宋体"/>
      <charset val="134"/>
    </font>
    <font>
      <sz val="11"/>
      <name val="SimSun"/>
      <charset val="134"/>
    </font>
    <font>
      <sz val="11"/>
      <name val="Calibri"/>
      <charset val="134"/>
    </font>
    <font>
      <sz val="10"/>
      <name val="Arial"/>
      <charset val="134"/>
    </font>
    <font>
      <sz val="14"/>
      <name val="宋体"/>
      <charset val="134"/>
    </font>
    <font>
      <sz val="11"/>
      <color indexed="8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sz val="16"/>
      <color indexed="8"/>
      <name val="宋体"/>
      <charset val="134"/>
    </font>
    <font>
      <sz val="11"/>
      <color rgb="FF333333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2"/>
      <color rgb="FFFF0000"/>
      <name val="宋体"/>
      <charset val="134"/>
    </font>
    <font>
      <sz val="11"/>
      <color rgb="FF000000"/>
      <name val="Calibri"/>
      <charset val="134"/>
    </font>
    <font>
      <sz val="13"/>
      <color rgb="FF000000"/>
      <name val="宋体"/>
      <charset val="134"/>
      <scheme val="minor"/>
    </font>
    <font>
      <sz val="13"/>
      <color rgb="FF000000"/>
      <name val="宋体"/>
      <charset val="134"/>
    </font>
    <font>
      <sz val="11"/>
      <color rgb="FFDE3C36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b/>
      <sz val="11"/>
      <color indexed="8"/>
      <name val="宋体"/>
      <charset val="134"/>
      <scheme val="minor"/>
    </font>
    <font>
      <sz val="10"/>
      <color rgb="FF000000"/>
      <name val="PingFangSC-Regular"/>
      <charset val="134"/>
    </font>
    <font>
      <b/>
      <sz val="18"/>
      <color rgb="FF000000"/>
      <name val="宋体"/>
      <charset val="134"/>
    </font>
    <font>
      <b/>
      <sz val="18"/>
      <name val="宋体"/>
      <charset val="134"/>
    </font>
    <font>
      <sz val="11"/>
      <name val="华文宋体"/>
      <charset val="134"/>
    </font>
    <font>
      <b/>
      <sz val="12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9"/>
      <color rgb="FF000000"/>
      <name val="宋体"/>
      <charset val="134"/>
      <scheme val="minor"/>
    </font>
    <font>
      <b/>
      <sz val="9"/>
      <color rgb="FF000000"/>
      <name val="Times New Roman"/>
      <charset val="134"/>
    </font>
    <font>
      <b/>
      <sz val="12"/>
      <color theme="0"/>
      <name val="宋体"/>
      <charset val="134"/>
    </font>
    <font>
      <b/>
      <sz val="12"/>
      <color theme="0"/>
      <name val="宋体"/>
      <charset val="134"/>
      <scheme val="minor"/>
    </font>
    <font>
      <b/>
      <sz val="9"/>
      <color rgb="FF000000"/>
      <name val="宋体"/>
      <charset val="134"/>
    </font>
    <font>
      <b/>
      <sz val="20"/>
      <color rgb="FFFF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宋体"/>
      <charset val="134"/>
    </font>
    <font>
      <b/>
      <sz val="10"/>
      <color rgb="FF000000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rgb="FFFFFCC3"/>
        <bgColor indexed="64"/>
      </patternFill>
    </fill>
    <fill>
      <patternFill patternType="solid">
        <fgColor rgb="FFFFFEA5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EA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12" borderId="3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8" applyNumberFormat="0" applyFill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13" borderId="40" applyNumberFormat="0" applyAlignment="0" applyProtection="0">
      <alignment vertical="center"/>
    </xf>
    <xf numFmtId="0" fontId="56" fillId="14" borderId="41" applyNumberFormat="0" applyAlignment="0" applyProtection="0">
      <alignment vertical="center"/>
    </xf>
    <xf numFmtId="0" fontId="57" fillId="14" borderId="40" applyNumberFormat="0" applyAlignment="0" applyProtection="0">
      <alignment vertical="center"/>
    </xf>
    <xf numFmtId="0" fontId="58" fillId="15" borderId="42" applyNumberFormat="0" applyAlignment="0" applyProtection="0">
      <alignment vertical="center"/>
    </xf>
    <xf numFmtId="0" fontId="59" fillId="0" borderId="43" applyNumberFormat="0" applyFill="0" applyAlignment="0" applyProtection="0">
      <alignment vertical="center"/>
    </xf>
    <xf numFmtId="0" fontId="60" fillId="0" borderId="44" applyNumberFormat="0" applyFill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4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</cellStyleXfs>
  <cellXfs count="343">
    <xf numFmtId="0" fontId="0" fillId="0" borderId="0" xfId="0">
      <alignment vertical="center"/>
    </xf>
    <xf numFmtId="0" fontId="0" fillId="0" borderId="0" xfId="0" applyNumberForma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4" borderId="2" xfId="0" applyNumberFormat="1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177" fontId="2" fillId="4" borderId="2" xfId="0" applyNumberFormat="1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/>
    </xf>
    <xf numFmtId="178" fontId="2" fillId="4" borderId="2" xfId="0" applyNumberFormat="1" applyFont="1" applyFill="1" applyBorder="1" applyAlignment="1">
      <alignment horizontal="center" vertical="center"/>
    </xf>
    <xf numFmtId="179" fontId="2" fillId="3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179" fontId="2" fillId="4" borderId="2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  <xf numFmtId="180" fontId="2" fillId="4" borderId="2" xfId="0" applyNumberFormat="1" applyFont="1" applyFill="1" applyBorder="1" applyAlignment="1">
      <alignment horizontal="center" vertical="center"/>
    </xf>
    <xf numFmtId="180" fontId="2" fillId="0" borderId="2" xfId="0" applyNumberFormat="1" applyFont="1" applyBorder="1" applyAlignment="1">
      <alignment horizontal="center" vertical="center"/>
    </xf>
    <xf numFmtId="181" fontId="2" fillId="4" borderId="2" xfId="0" applyNumberFormat="1" applyFont="1" applyFill="1" applyBorder="1" applyAlignment="1">
      <alignment horizontal="center" vertical="center"/>
    </xf>
    <xf numFmtId="181" fontId="2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78" fontId="6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82" fontId="2" fillId="0" borderId="2" xfId="0" applyNumberFormat="1" applyFont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2" fontId="2" fillId="5" borderId="1" xfId="0" applyNumberFormat="1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2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0" fontId="2" fillId="0" borderId="13" xfId="0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7" fillId="0" borderId="1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2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NumberFormat="1" applyFont="1" applyFill="1" applyBorder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13" xfId="0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2" fontId="17" fillId="6" borderId="1" xfId="0" applyNumberFormat="1" applyFont="1" applyFill="1" applyBorder="1" applyAlignment="1">
      <alignment horizontal="center" vertical="center"/>
    </xf>
    <xf numFmtId="0" fontId="2" fillId="6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7" fillId="0" borderId="2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2" fontId="0" fillId="0" borderId="16" xfId="0" applyNumberForma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2" fontId="0" fillId="0" borderId="19" xfId="0" applyNumberForma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>
      <alignment vertical="center"/>
    </xf>
    <xf numFmtId="2" fontId="23" fillId="0" borderId="1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2" fontId="0" fillId="6" borderId="2" xfId="0" applyNumberForma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9" fillId="0" borderId="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0" xfId="0" applyNumberFormat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1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9" fillId="0" borderId="24" xfId="0" applyNumberFormat="1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82" fontId="2" fillId="0" borderId="17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2" fillId="6" borderId="2" xfId="0" applyNumberFormat="1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2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32" fillId="6" borderId="1" xfId="0" applyFont="1" applyFill="1" applyBorder="1" applyAlignment="1">
      <alignment horizontal="left" vertical="center"/>
    </xf>
    <xf numFmtId="0" fontId="32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 wrapText="1"/>
    </xf>
    <xf numFmtId="182" fontId="0" fillId="5" borderId="1" xfId="0" applyNumberForma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49" fontId="2" fillId="0" borderId="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2" fontId="23" fillId="0" borderId="1" xfId="0" applyNumberFormat="1" applyFont="1" applyBorder="1" applyAlignment="1">
      <alignment horizontal="center" vertical="center" wrapText="1"/>
    </xf>
    <xf numFmtId="2" fontId="0" fillId="5" borderId="2" xfId="0" applyNumberForma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176" fontId="3" fillId="0" borderId="30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23" fillId="0" borderId="4" xfId="0" applyFont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2" fontId="17" fillId="5" borderId="1" xfId="0" applyNumberFormat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32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2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2" fillId="5" borderId="2" xfId="0" applyNumberFormat="1" applyFont="1" applyFill="1" applyBorder="1" applyAlignment="1">
      <alignment horizontal="center" vertical="center"/>
    </xf>
    <xf numFmtId="2" fontId="17" fillId="5" borderId="1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left" vertical="center"/>
    </xf>
    <xf numFmtId="0" fontId="34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181" fontId="8" fillId="0" borderId="2" xfId="0" applyNumberFormat="1" applyFont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8" fontId="8" fillId="0" borderId="2" xfId="0" applyNumberFormat="1" applyFont="1" applyBorder="1" applyAlignment="1">
      <alignment horizontal="center" vertical="center" wrapText="1"/>
    </xf>
    <xf numFmtId="10" fontId="2" fillId="3" borderId="3" xfId="0" applyNumberFormat="1" applyFont="1" applyFill="1" applyBorder="1" applyAlignment="1">
      <alignment horizontal="center" vertical="center"/>
    </xf>
    <xf numFmtId="10" fontId="2" fillId="0" borderId="3" xfId="0" applyNumberFormat="1" applyFont="1" applyBorder="1" applyAlignment="1">
      <alignment horizontal="center" vertical="center"/>
    </xf>
    <xf numFmtId="180" fontId="8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/>
    <xf numFmtId="0" fontId="2" fillId="0" borderId="3" xfId="0" applyFont="1" applyBorder="1" applyAlignment="1">
      <alignment horizontal="left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2" fontId="2" fillId="4" borderId="2" xfId="0" applyNumberFormat="1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10" fontId="2" fillId="4" borderId="2" xfId="0" applyNumberFormat="1" applyFont="1" applyFill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/>
    </xf>
    <xf numFmtId="0" fontId="37" fillId="0" borderId="2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7" fillId="8" borderId="2" xfId="0" applyFont="1" applyFill="1" applyBorder="1" applyAlignment="1">
      <alignment horizontal="center" vertical="center" wrapText="1"/>
    </xf>
    <xf numFmtId="177" fontId="39" fillId="0" borderId="2" xfId="0" applyNumberFormat="1" applyFont="1" applyBorder="1" applyAlignment="1">
      <alignment horizontal="center" vertical="center" wrapText="1"/>
    </xf>
    <xf numFmtId="180" fontId="39" fillId="0" borderId="2" xfId="0" applyNumberFormat="1" applyFont="1" applyBorder="1" applyAlignment="1">
      <alignment horizontal="center" vertical="center" wrapText="1"/>
    </xf>
    <xf numFmtId="177" fontId="40" fillId="0" borderId="2" xfId="0" applyNumberFormat="1" applyFont="1" applyBorder="1" applyAlignment="1">
      <alignment horizontal="center" vertical="center" wrapText="1"/>
    </xf>
    <xf numFmtId="178" fontId="39" fillId="0" borderId="2" xfId="0" applyNumberFormat="1" applyFont="1" applyBorder="1" applyAlignment="1">
      <alignment horizontal="center" vertical="center" wrapText="1"/>
    </xf>
    <xf numFmtId="2" fontId="24" fillId="0" borderId="2" xfId="0" applyNumberFormat="1" applyFont="1" applyBorder="1" applyAlignment="1">
      <alignment horizontal="center" vertical="center"/>
    </xf>
    <xf numFmtId="10" fontId="24" fillId="0" borderId="2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center" vertical="center"/>
    </xf>
    <xf numFmtId="0" fontId="37" fillId="9" borderId="2" xfId="0" applyFont="1" applyFill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37" fillId="6" borderId="2" xfId="0" applyFont="1" applyFill="1" applyBorder="1" applyAlignment="1">
      <alignment horizontal="center" vertical="center" wrapText="1"/>
    </xf>
    <xf numFmtId="10" fontId="24" fillId="0" borderId="2" xfId="0" applyNumberFormat="1" applyFont="1" applyBorder="1" applyAlignment="1" applyProtection="1">
      <alignment horizontal="center" vertical="center"/>
      <protection locked="0"/>
    </xf>
    <xf numFmtId="0" fontId="37" fillId="5" borderId="2" xfId="0" applyFont="1" applyFill="1" applyBorder="1" applyAlignment="1">
      <alignment horizontal="center" vertical="center" wrapText="1"/>
    </xf>
    <xf numFmtId="49" fontId="40" fillId="0" borderId="2" xfId="0" applyNumberFormat="1" applyFont="1" applyBorder="1" applyAlignment="1">
      <alignment horizontal="center" vertical="center" wrapText="1"/>
    </xf>
    <xf numFmtId="176" fontId="39" fillId="0" borderId="13" xfId="0" applyNumberFormat="1" applyFont="1" applyBorder="1" applyAlignment="1">
      <alignment horizontal="center" vertical="center" wrapText="1"/>
    </xf>
    <xf numFmtId="9" fontId="24" fillId="0" borderId="2" xfId="0" applyNumberFormat="1" applyFont="1" applyBorder="1" applyAlignment="1">
      <alignment horizontal="center" vertical="center"/>
    </xf>
    <xf numFmtId="10" fontId="24" fillId="0" borderId="34" xfId="3" applyNumberFormat="1" applyFont="1" applyFill="1" applyBorder="1" applyAlignment="1">
      <alignment horizontal="center" vertical="center" wrapText="1"/>
    </xf>
    <xf numFmtId="0" fontId="41" fillId="10" borderId="2" xfId="0" applyFont="1" applyFill="1" applyBorder="1" applyAlignment="1">
      <alignment horizontal="center" vertical="center" wrapText="1"/>
    </xf>
    <xf numFmtId="0" fontId="42" fillId="10" borderId="2" xfId="0" applyFont="1" applyFill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 wrapText="1"/>
    </xf>
    <xf numFmtId="177" fontId="43" fillId="0" borderId="2" xfId="0" applyNumberFormat="1" applyFont="1" applyBorder="1" applyAlignment="1">
      <alignment horizontal="center" vertical="center" wrapText="1"/>
    </xf>
    <xf numFmtId="180" fontId="43" fillId="0" borderId="2" xfId="0" applyNumberFormat="1" applyFont="1" applyBorder="1" applyAlignment="1">
      <alignment horizontal="center" vertical="center" wrapText="1"/>
    </xf>
    <xf numFmtId="10" fontId="24" fillId="0" borderId="2" xfId="3" applyNumberFormat="1" applyFont="1" applyFill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/>
    </xf>
    <xf numFmtId="2" fontId="24" fillId="0" borderId="23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10" fontId="24" fillId="0" borderId="23" xfId="3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10" fontId="39" fillId="0" borderId="0" xfId="3" applyNumberFormat="1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176" fontId="44" fillId="0" borderId="2" xfId="0" applyNumberFormat="1" applyFont="1" applyBorder="1" applyAlignment="1">
      <alignment horizontal="center" vertical="center" wrapText="1"/>
    </xf>
    <xf numFmtId="2" fontId="2" fillId="5" borderId="2" xfId="0" applyNumberFormat="1" applyFont="1" applyFill="1" applyBorder="1" applyAlignment="1">
      <alignment horizontal="center" vertical="center"/>
    </xf>
    <xf numFmtId="182" fontId="44" fillId="0" borderId="2" xfId="0" applyNumberFormat="1" applyFont="1" applyBorder="1" applyAlignment="1">
      <alignment horizontal="center" vertical="center" wrapText="1"/>
    </xf>
    <xf numFmtId="182" fontId="10" fillId="0" borderId="2" xfId="0" applyNumberFormat="1" applyFont="1" applyBorder="1" applyAlignment="1">
      <alignment horizontal="center" vertical="center" wrapText="1"/>
    </xf>
    <xf numFmtId="178" fontId="44" fillId="0" borderId="2" xfId="0" applyNumberFormat="1" applyFont="1" applyBorder="1" applyAlignment="1">
      <alignment horizontal="center" vertical="center" wrapText="1"/>
    </xf>
    <xf numFmtId="179" fontId="44" fillId="0" borderId="2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/>
    </xf>
    <xf numFmtId="176" fontId="24" fillId="11" borderId="2" xfId="0" applyNumberFormat="1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/>
    </xf>
    <xf numFmtId="176" fontId="2" fillId="0" borderId="0" xfId="0" applyNumberFormat="1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188"/>
  <sheetViews>
    <sheetView tabSelected="1" workbookViewId="0">
      <pane xSplit="2" ySplit="1" topLeftCell="D2" activePane="bottomRight" state="frozen"/>
      <selection/>
      <selection pane="topRight"/>
      <selection pane="bottomLeft"/>
      <selection pane="bottomRight" activeCell="G48" sqref="G48"/>
    </sheetView>
  </sheetViews>
  <sheetFormatPr defaultColWidth="9" defaultRowHeight="13.5"/>
  <cols>
    <col min="1" max="1" width="13" customWidth="1"/>
    <col min="2" max="2" width="16.25" customWidth="1"/>
    <col min="3" max="42" width="13" customWidth="1"/>
    <col min="43" max="43" width="13.0083333333333" customWidth="1"/>
    <col min="44" max="48" width="13" customWidth="1"/>
  </cols>
  <sheetData>
    <row r="1" ht="41.25" customHeight="1" spans="1:46">
      <c r="A1" s="320" t="s">
        <v>0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1"/>
      <c r="AA1" s="321"/>
      <c r="AB1" s="321"/>
      <c r="AC1" s="321"/>
      <c r="AD1" s="321"/>
      <c r="AE1" s="321"/>
      <c r="AF1" s="321"/>
      <c r="AG1" s="321"/>
      <c r="AH1" s="321"/>
      <c r="AI1" s="321"/>
      <c r="AJ1" s="321"/>
      <c r="AK1" s="321"/>
      <c r="AL1" s="321"/>
      <c r="AM1" s="321"/>
      <c r="AN1" s="321"/>
      <c r="AO1" s="321"/>
      <c r="AP1" s="321"/>
      <c r="AQ1" s="321"/>
      <c r="AR1" s="321"/>
      <c r="AS1" s="265"/>
      <c r="AT1" s="265"/>
    </row>
    <row r="2" ht="26.25" customHeight="1" spans="1:50">
      <c r="A2" s="322" t="s">
        <v>1</v>
      </c>
      <c r="B2" s="251"/>
      <c r="C2" s="7" t="s">
        <v>2</v>
      </c>
      <c r="D2" s="7" t="s">
        <v>3</v>
      </c>
      <c r="E2" s="7" t="s">
        <v>4</v>
      </c>
      <c r="F2" s="7" t="s">
        <v>5</v>
      </c>
      <c r="G2" s="87" t="s">
        <v>6</v>
      </c>
      <c r="H2" s="7" t="s">
        <v>7</v>
      </c>
      <c r="I2" s="7" t="s">
        <v>8</v>
      </c>
      <c r="J2" s="7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8" t="s">
        <v>18</v>
      </c>
      <c r="T2" s="8" t="s">
        <v>19</v>
      </c>
      <c r="U2" s="7" t="s">
        <v>20</v>
      </c>
      <c r="V2" s="7" t="s">
        <v>21</v>
      </c>
      <c r="W2" s="7" t="s">
        <v>22</v>
      </c>
      <c r="X2" s="7" t="s">
        <v>23</v>
      </c>
      <c r="Y2" s="7" t="s">
        <v>24</v>
      </c>
      <c r="Z2" s="7" t="s">
        <v>25</v>
      </c>
      <c r="AA2" s="7" t="s">
        <v>26</v>
      </c>
      <c r="AB2" s="7" t="s">
        <v>27</v>
      </c>
      <c r="AC2" s="7" t="s">
        <v>28</v>
      </c>
      <c r="AD2" s="25" t="s">
        <v>29</v>
      </c>
      <c r="AE2" s="25" t="s">
        <v>30</v>
      </c>
      <c r="AF2" s="25" t="s">
        <v>31</v>
      </c>
      <c r="AG2" s="25" t="s">
        <v>32</v>
      </c>
      <c r="AH2" s="25" t="s">
        <v>33</v>
      </c>
      <c r="AI2" s="25" t="s">
        <v>34</v>
      </c>
      <c r="AJ2" s="25" t="s">
        <v>35</v>
      </c>
      <c r="AK2" s="25" t="s">
        <v>36</v>
      </c>
      <c r="AL2" s="7" t="s">
        <v>37</v>
      </c>
      <c r="AM2" s="7" t="s">
        <v>38</v>
      </c>
      <c r="AN2" s="7" t="s">
        <v>39</v>
      </c>
      <c r="AO2" s="7" t="s">
        <v>40</v>
      </c>
      <c r="AP2" s="7" t="s">
        <v>41</v>
      </c>
      <c r="AQ2" s="7" t="s">
        <v>42</v>
      </c>
      <c r="AR2" s="7" t="s">
        <v>43</v>
      </c>
      <c r="AS2" s="8" t="s">
        <v>44</v>
      </c>
      <c r="AT2" s="8" t="s">
        <v>45</v>
      </c>
      <c r="AU2" s="8" t="s">
        <v>46</v>
      </c>
      <c r="AV2" s="8" t="s">
        <v>47</v>
      </c>
      <c r="AW2" s="8" t="s">
        <v>48</v>
      </c>
      <c r="AX2" s="8" t="s">
        <v>49</v>
      </c>
    </row>
    <row r="3" ht="26.25" customHeight="1" spans="1:50">
      <c r="A3" s="322"/>
      <c r="B3" s="7" t="s">
        <v>50</v>
      </c>
      <c r="C3" s="4" t="s">
        <v>51</v>
      </c>
      <c r="D3" s="4" t="s">
        <v>52</v>
      </c>
      <c r="E3" s="3" t="s">
        <v>53</v>
      </c>
      <c r="F3" s="3" t="s">
        <v>54</v>
      </c>
      <c r="G3" s="4" t="s">
        <v>55</v>
      </c>
      <c r="H3" s="68" t="s">
        <v>56</v>
      </c>
      <c r="I3" s="4" t="s">
        <v>57</v>
      </c>
      <c r="J3" s="4" t="s">
        <v>58</v>
      </c>
      <c r="K3" s="332" t="s">
        <v>59</v>
      </c>
      <c r="L3" s="332" t="s">
        <v>60</v>
      </c>
      <c r="M3" s="332" t="s">
        <v>61</v>
      </c>
      <c r="N3" s="332" t="s">
        <v>62</v>
      </c>
      <c r="O3" s="332" t="s">
        <v>63</v>
      </c>
      <c r="P3" s="332" t="s">
        <v>64</v>
      </c>
      <c r="Q3" s="332" t="s">
        <v>65</v>
      </c>
      <c r="R3" s="332" t="s">
        <v>66</v>
      </c>
      <c r="S3" s="332" t="s">
        <v>67</v>
      </c>
      <c r="T3" s="332" t="s">
        <v>68</v>
      </c>
      <c r="U3" s="4" t="s">
        <v>69</v>
      </c>
      <c r="V3" s="4" t="s">
        <v>70</v>
      </c>
      <c r="W3" s="4" t="s">
        <v>71</v>
      </c>
      <c r="X3" s="3" t="s">
        <v>72</v>
      </c>
      <c r="Y3" s="338" t="s">
        <v>73</v>
      </c>
      <c r="Z3" s="3" t="s">
        <v>74</v>
      </c>
      <c r="AA3" s="4" t="s">
        <v>75</v>
      </c>
      <c r="AB3" s="3" t="s">
        <v>76</v>
      </c>
      <c r="AC3" s="4" t="s">
        <v>77</v>
      </c>
      <c r="AD3" s="339" t="s">
        <v>78</v>
      </c>
      <c r="AE3" s="339" t="s">
        <v>78</v>
      </c>
      <c r="AF3" s="339" t="s">
        <v>79</v>
      </c>
      <c r="AG3" s="339" t="s">
        <v>79</v>
      </c>
      <c r="AH3" s="339" t="s">
        <v>80</v>
      </c>
      <c r="AI3" s="339" t="s">
        <v>80</v>
      </c>
      <c r="AJ3" s="339" t="s">
        <v>81</v>
      </c>
      <c r="AK3" s="339" t="s">
        <v>81</v>
      </c>
      <c r="AL3" s="341" t="s">
        <v>82</v>
      </c>
      <c r="AM3" s="341" t="s">
        <v>82</v>
      </c>
      <c r="AN3" s="341" t="s">
        <v>83</v>
      </c>
      <c r="AO3" s="341" t="s">
        <v>83</v>
      </c>
      <c r="AP3" s="4" t="s">
        <v>84</v>
      </c>
      <c r="AQ3" s="4" t="s">
        <v>84</v>
      </c>
      <c r="AR3" s="4" t="s">
        <v>85</v>
      </c>
      <c r="AS3" s="8" t="s">
        <v>86</v>
      </c>
      <c r="AT3" s="8" t="s">
        <v>86</v>
      </c>
      <c r="AU3" s="8" t="s">
        <v>87</v>
      </c>
      <c r="AV3" s="8" t="s">
        <v>88</v>
      </c>
      <c r="AW3" s="8" t="s">
        <v>87</v>
      </c>
      <c r="AX3" s="8" t="s">
        <v>89</v>
      </c>
    </row>
    <row r="4" ht="26.25" customHeight="1" spans="1:50">
      <c r="A4" s="322"/>
      <c r="B4" s="125" t="s">
        <v>90</v>
      </c>
      <c r="C4" s="7">
        <f>一年级!C49</f>
        <v>4337</v>
      </c>
      <c r="D4" s="7">
        <f>一年级!C109</f>
        <v>4574</v>
      </c>
      <c r="E4" s="7">
        <f>一年级!C170</f>
        <v>4500</v>
      </c>
      <c r="F4" s="7">
        <f>一年级!C231</f>
        <v>4673</v>
      </c>
      <c r="G4" s="7">
        <f>一年级!C292</f>
        <v>4515</v>
      </c>
      <c r="H4" s="7">
        <f>一年级!C353</f>
        <v>4508</v>
      </c>
      <c r="I4" s="7">
        <f>一年级!C414</f>
        <v>4650</v>
      </c>
      <c r="J4" s="7">
        <f>一年级!C475</f>
        <v>4369.5</v>
      </c>
      <c r="K4" s="8">
        <f>二年级!D48</f>
        <v>3990</v>
      </c>
      <c r="L4" s="8">
        <f>二年级!D107</f>
        <v>4229.5</v>
      </c>
      <c r="M4" s="8">
        <f>二年级!D166</f>
        <v>3864.5</v>
      </c>
      <c r="N4" s="8">
        <f>二年级!D224</f>
        <v>4059</v>
      </c>
      <c r="O4" s="8">
        <f>二年级!D283</f>
        <v>4348</v>
      </c>
      <c r="P4" s="8">
        <f>二年级!D341</f>
        <v>4132.5</v>
      </c>
      <c r="Q4" s="8">
        <f>二年级!D399</f>
        <v>4078</v>
      </c>
      <c r="R4" s="8">
        <f>二年级!D457</f>
        <v>3914.5</v>
      </c>
      <c r="S4" s="8">
        <f>二年级!D515</f>
        <v>4081</v>
      </c>
      <c r="T4" s="8">
        <f>二年级!D573</f>
        <v>4056.5</v>
      </c>
      <c r="U4" s="7">
        <f>三年级!D48</f>
        <v>4090</v>
      </c>
      <c r="V4" s="7">
        <f>三年级!D106</f>
        <v>3949.5</v>
      </c>
      <c r="W4" s="7">
        <f>三年级!D165</f>
        <v>3839.25</v>
      </c>
      <c r="X4" s="7">
        <f>三年级!D224</f>
        <v>3975.75</v>
      </c>
      <c r="Y4" s="7">
        <f>三年级!D283</f>
        <v>3881.5</v>
      </c>
      <c r="Z4" s="7">
        <f>三年级!D342</f>
        <v>3759.25</v>
      </c>
      <c r="AA4" s="7">
        <f>三年级!D402</f>
        <v>3755.5</v>
      </c>
      <c r="AB4" s="7">
        <f>三年级!D464</f>
        <v>3819</v>
      </c>
      <c r="AC4" s="7">
        <f>三年级!D524</f>
        <v>3687</v>
      </c>
      <c r="AD4" s="8">
        <f>四年级!D48</f>
        <v>0</v>
      </c>
      <c r="AE4" s="8">
        <f>四年级!D105</f>
        <v>0</v>
      </c>
      <c r="AF4" s="8">
        <f>四年级!D162</f>
        <v>0</v>
      </c>
      <c r="AG4" s="8">
        <f>四年级!D219</f>
        <v>0</v>
      </c>
      <c r="AH4" s="8">
        <f>四年级!D276</f>
        <v>0</v>
      </c>
      <c r="AI4" s="8">
        <f>四年级!D333</f>
        <v>0</v>
      </c>
      <c r="AJ4" s="8">
        <f>四年级!D391</f>
        <v>0</v>
      </c>
      <c r="AK4" s="8">
        <f>四年级!D450</f>
        <v>0</v>
      </c>
      <c r="AL4" s="7">
        <f>五年级!C48</f>
        <v>3689</v>
      </c>
      <c r="AM4" s="7">
        <f>五年级!C106</f>
        <v>3711</v>
      </c>
      <c r="AN4" s="7">
        <f>五年级!C164</f>
        <v>3673.5</v>
      </c>
      <c r="AO4" s="7">
        <f>五年级!C222</f>
        <v>3598</v>
      </c>
      <c r="AP4" s="7">
        <f>五年级!C280</f>
        <v>3633.5</v>
      </c>
      <c r="AQ4" s="7">
        <f>五年级!C339</f>
        <v>3682.5</v>
      </c>
      <c r="AR4" s="7">
        <f>五年级!C398</f>
        <v>3517</v>
      </c>
      <c r="AS4" s="8">
        <f>六年级!C48</f>
        <v>3594</v>
      </c>
      <c r="AT4" s="8">
        <f>六年级!C106</f>
        <v>3499</v>
      </c>
      <c r="AU4" s="8">
        <f>六年级!C164</f>
        <v>3518.5</v>
      </c>
      <c r="AV4" s="8">
        <f>六年级!C221</f>
        <v>3413.5</v>
      </c>
      <c r="AW4" s="8">
        <f>六年级!C278</f>
        <v>3530.5</v>
      </c>
      <c r="AX4" s="8">
        <f>六年级!C336</f>
        <v>3736</v>
      </c>
    </row>
    <row r="5" ht="26.25" customHeight="1" spans="1:50">
      <c r="A5" s="323"/>
      <c r="B5" s="256" t="s">
        <v>91</v>
      </c>
      <c r="C5" s="274">
        <f>一年级!C50</f>
        <v>96.3777777777778</v>
      </c>
      <c r="D5" s="274">
        <f>一年级!C110</f>
        <v>97.3191489361702</v>
      </c>
      <c r="E5" s="324">
        <f>一年级!C171</f>
        <v>93.75</v>
      </c>
      <c r="F5" s="274">
        <f>一年级!C232</f>
        <v>97.3541666666667</v>
      </c>
      <c r="G5" s="274">
        <f>一年级!C293</f>
        <v>98.1521739130435</v>
      </c>
      <c r="H5" s="324">
        <f>一年级!C354</f>
        <v>93.9166666666667</v>
      </c>
      <c r="I5" s="12">
        <f>一年级!C415</f>
        <v>96.875</v>
      </c>
      <c r="J5" s="7">
        <f>一年级!C476</f>
        <v>97.1</v>
      </c>
      <c r="K5" s="273">
        <f>二年级!D49</f>
        <v>92.7906976744186</v>
      </c>
      <c r="L5" s="273">
        <f>二年级!D108</f>
        <v>93.9888888888889</v>
      </c>
      <c r="M5" s="273">
        <f>二年级!D167</f>
        <v>92.0119047619048</v>
      </c>
      <c r="N5" s="273">
        <f>二年级!D225</f>
        <v>92.25</v>
      </c>
      <c r="O5" s="273">
        <f>二年级!D284</f>
        <v>94.5217391304348</v>
      </c>
      <c r="P5" s="273">
        <f>二年级!D342</f>
        <v>93.9204545454545</v>
      </c>
      <c r="Q5" s="273">
        <f>二年级!D400</f>
        <v>92.6818181818182</v>
      </c>
      <c r="R5" s="273">
        <f>二年级!D458</f>
        <v>93.202380952381</v>
      </c>
      <c r="S5" s="273">
        <f>二年级!D516</f>
        <v>92.75</v>
      </c>
      <c r="T5" s="273">
        <f>二年级!D574</f>
        <v>92.1931818181818</v>
      </c>
      <c r="U5" s="274">
        <f>三年级!D49</f>
        <v>90.8888888888889</v>
      </c>
      <c r="V5" s="274">
        <f>三年级!D107</f>
        <v>87.7666666666667</v>
      </c>
      <c r="W5" s="324">
        <f>三年级!D166</f>
        <v>83.4619565217391</v>
      </c>
      <c r="X5" s="274">
        <f>三年级!D225</f>
        <v>90.3579545454545</v>
      </c>
      <c r="Y5" s="324">
        <f>三年级!D284</f>
        <v>84.3804347826087</v>
      </c>
      <c r="Z5" s="324">
        <f>三年级!D343</f>
        <v>83.5388888888889</v>
      </c>
      <c r="AA5" s="324">
        <f>三年级!D403</f>
        <v>83.4555555555556</v>
      </c>
      <c r="AB5" s="324">
        <f>三年级!D465</f>
        <v>83.0217391304348</v>
      </c>
      <c r="AC5" s="324">
        <f>三年级!D525</f>
        <v>85.7441860465116</v>
      </c>
      <c r="AD5" s="273" t="e">
        <f>四年级!D49</f>
        <v>#DIV/0!</v>
      </c>
      <c r="AE5" s="273" t="e">
        <f>四年级!D106</f>
        <v>#DIV/0!</v>
      </c>
      <c r="AF5" s="273" t="e">
        <f>四年级!D163</f>
        <v>#DIV/0!</v>
      </c>
      <c r="AG5" s="273" t="e">
        <f>四年级!D220</f>
        <v>#DIV/0!</v>
      </c>
      <c r="AH5" s="273" t="e">
        <f>四年级!D277</f>
        <v>#DIV/0!</v>
      </c>
      <c r="AI5" s="273" t="e">
        <f>四年级!D334</f>
        <v>#DIV/0!</v>
      </c>
      <c r="AJ5" s="273" t="e">
        <f>四年级!D392</f>
        <v>#DIV/0!</v>
      </c>
      <c r="AK5" s="273" t="e">
        <f>四年级!D451</f>
        <v>#DIV/0!</v>
      </c>
      <c r="AL5" s="274">
        <f>五年级!C49</f>
        <v>85.7906976744186</v>
      </c>
      <c r="AM5" s="274">
        <f>五年级!C107</f>
        <v>84.3409090909091</v>
      </c>
      <c r="AN5" s="274">
        <f>五年级!C165</f>
        <v>81.6333333333334</v>
      </c>
      <c r="AO5" s="274">
        <f>五年级!C223</f>
        <v>83.6744186046512</v>
      </c>
      <c r="AP5" s="324">
        <f>五年级!C281</f>
        <v>80.7444444444445</v>
      </c>
      <c r="AQ5" s="274">
        <f>五年级!C340</f>
        <v>83.6931818181818</v>
      </c>
      <c r="AR5" s="324">
        <f>五年级!C399</f>
        <v>79.9318181818182</v>
      </c>
      <c r="AS5" s="273">
        <f>六年级!C49</f>
        <v>87.6585365853659</v>
      </c>
      <c r="AT5" s="273">
        <f>六年级!C107</f>
        <v>89.7179487179487</v>
      </c>
      <c r="AU5" s="273">
        <f>六年级!C165</f>
        <v>87.9625</v>
      </c>
      <c r="AV5" s="324">
        <f>六年级!C222</f>
        <v>85.3375</v>
      </c>
      <c r="AW5" s="273">
        <f>六年级!C279</f>
        <v>90.525641025641</v>
      </c>
      <c r="AX5" s="273">
        <f>六年级!C337</f>
        <v>91.1219512195122</v>
      </c>
    </row>
    <row r="6" ht="26.25" customHeight="1" spans="1:50">
      <c r="A6" s="325"/>
      <c r="B6" s="326" t="s">
        <v>92</v>
      </c>
      <c r="C6" s="7">
        <f>一年级!C51</f>
        <v>43</v>
      </c>
      <c r="D6" s="7">
        <f>一年级!C111</f>
        <v>47</v>
      </c>
      <c r="E6" s="7">
        <f>一年级!C172</f>
        <v>42</v>
      </c>
      <c r="F6" s="7">
        <f>一年级!C233</f>
        <v>47</v>
      </c>
      <c r="G6" s="7">
        <f>一年级!C294</f>
        <v>46</v>
      </c>
      <c r="H6" s="7">
        <f>一年级!C355</f>
        <v>43</v>
      </c>
      <c r="I6" s="7">
        <f>一年级!C416</f>
        <v>45</v>
      </c>
      <c r="J6" s="7">
        <f>一年级!C477</f>
        <v>45</v>
      </c>
      <c r="K6" s="8">
        <f>二年级!D50</f>
        <v>35</v>
      </c>
      <c r="L6" s="8">
        <f>二年级!D109</f>
        <v>38</v>
      </c>
      <c r="M6" s="8">
        <f>二年级!D168</f>
        <v>35</v>
      </c>
      <c r="N6" s="8">
        <f>二年级!D226</f>
        <v>35</v>
      </c>
      <c r="O6" s="8">
        <f>二年级!D285</f>
        <v>42</v>
      </c>
      <c r="P6" s="8">
        <f>二年级!D343</f>
        <v>36</v>
      </c>
      <c r="Q6" s="8">
        <f>二年级!D401</f>
        <v>33</v>
      </c>
      <c r="R6" s="8">
        <f>二年级!D459</f>
        <v>34</v>
      </c>
      <c r="S6" s="8">
        <f>二年级!D517</f>
        <v>37</v>
      </c>
      <c r="T6" s="8">
        <f>二年级!D575</f>
        <v>37</v>
      </c>
      <c r="U6" s="7">
        <f>三年级!D50</f>
        <v>39</v>
      </c>
      <c r="V6" s="7">
        <f>三年级!D108</f>
        <v>35</v>
      </c>
      <c r="W6" s="7">
        <f>三年级!D167</f>
        <v>30</v>
      </c>
      <c r="X6" s="7">
        <f>三年级!D226</f>
        <v>38</v>
      </c>
      <c r="Y6" s="7">
        <f>三年级!D285</f>
        <v>35</v>
      </c>
      <c r="Z6" s="7">
        <f>三年级!D344</f>
        <v>30</v>
      </c>
      <c r="AA6" s="7">
        <f>三年级!D404</f>
        <v>30</v>
      </c>
      <c r="AB6" s="7">
        <f>三年级!D466</f>
        <v>32</v>
      </c>
      <c r="AC6" s="7">
        <f>三年级!D526</f>
        <v>32</v>
      </c>
      <c r="AD6" s="8">
        <f>四年级!D50</f>
        <v>0</v>
      </c>
      <c r="AE6" s="8">
        <f>四年级!D107</f>
        <v>0</v>
      </c>
      <c r="AF6" s="8">
        <f>四年级!D164</f>
        <v>0</v>
      </c>
      <c r="AG6" s="8">
        <f>四年级!D221</f>
        <v>0</v>
      </c>
      <c r="AH6" s="8">
        <f>四年级!D278</f>
        <v>0</v>
      </c>
      <c r="AI6" s="8">
        <f>四年级!D335</f>
        <v>0</v>
      </c>
      <c r="AJ6" s="8">
        <f>四年级!D393</f>
        <v>0</v>
      </c>
      <c r="AK6" s="8">
        <f>四年级!D452</f>
        <v>0</v>
      </c>
      <c r="AL6" s="7">
        <f>五年级!C50</f>
        <v>35</v>
      </c>
      <c r="AM6" s="7">
        <f>五年级!C108</f>
        <v>35</v>
      </c>
      <c r="AN6" s="7">
        <f>五年级!C166</f>
        <v>29</v>
      </c>
      <c r="AO6" s="7">
        <f>五年级!C224</f>
        <v>30</v>
      </c>
      <c r="AP6" s="7">
        <f>五年级!C282</f>
        <v>31</v>
      </c>
      <c r="AQ6" s="7">
        <f>五年级!C341</f>
        <v>32</v>
      </c>
      <c r="AR6" s="7">
        <f>五年级!C400</f>
        <v>26</v>
      </c>
      <c r="AS6" s="8">
        <f>六年级!C50</f>
        <v>35</v>
      </c>
      <c r="AT6" s="8">
        <f>六年级!C108</f>
        <v>35</v>
      </c>
      <c r="AU6" s="8">
        <f>六年级!C166</f>
        <v>36</v>
      </c>
      <c r="AV6" s="8">
        <f>六年级!C223</f>
        <v>34</v>
      </c>
      <c r="AW6" s="8">
        <f>六年级!C280</f>
        <v>34</v>
      </c>
      <c r="AX6" s="8">
        <f>六年级!C338</f>
        <v>41</v>
      </c>
    </row>
    <row r="7" ht="26.25" customHeight="1" spans="1:50">
      <c r="A7" s="325"/>
      <c r="B7" s="326" t="s">
        <v>93</v>
      </c>
      <c r="C7" s="7">
        <f>一年级!C52</f>
        <v>2</v>
      </c>
      <c r="D7" s="7">
        <f>一年级!C112</f>
        <v>0</v>
      </c>
      <c r="E7" s="7">
        <f>一年级!C173</f>
        <v>4</v>
      </c>
      <c r="F7" s="7">
        <f>一年级!C234</f>
        <v>1</v>
      </c>
      <c r="G7" s="7">
        <f>一年级!C295</f>
        <v>0</v>
      </c>
      <c r="H7" s="7">
        <f>一年级!C356</f>
        <v>4</v>
      </c>
      <c r="I7" s="7">
        <f>一年级!C417</f>
        <v>2</v>
      </c>
      <c r="J7" s="7">
        <f>一年级!C478</f>
        <v>0</v>
      </c>
      <c r="K7" s="8">
        <f>二年级!D51</f>
        <v>6</v>
      </c>
      <c r="L7" s="8">
        <f>二年级!D110</f>
        <v>5</v>
      </c>
      <c r="M7" s="8">
        <f>二年级!D169</f>
        <v>5</v>
      </c>
      <c r="N7" s="8">
        <f>二年级!D227</f>
        <v>8</v>
      </c>
      <c r="O7" s="8">
        <f>二年级!D286</f>
        <v>3</v>
      </c>
      <c r="P7" s="8">
        <f>二年级!D344</f>
        <v>7</v>
      </c>
      <c r="Q7" s="8">
        <f>二年级!D402</f>
        <v>10</v>
      </c>
      <c r="R7" s="8">
        <f>二年级!D460</f>
        <v>7</v>
      </c>
      <c r="S7" s="8">
        <f>二年级!D518</f>
        <v>6</v>
      </c>
      <c r="T7" s="8">
        <f>二年级!D576</f>
        <v>6</v>
      </c>
      <c r="U7" s="7">
        <f>三年级!D51</f>
        <v>4</v>
      </c>
      <c r="V7" s="7">
        <f>三年级!D109</f>
        <v>6</v>
      </c>
      <c r="W7" s="7">
        <f>三年级!D168</f>
        <v>5</v>
      </c>
      <c r="X7" s="7">
        <f>三年级!D227</f>
        <v>5</v>
      </c>
      <c r="Y7" s="7">
        <f>三年级!D286</f>
        <v>4</v>
      </c>
      <c r="Z7" s="7">
        <f>三年级!D345</f>
        <v>5</v>
      </c>
      <c r="AA7" s="7">
        <f>三年级!D405</f>
        <v>7</v>
      </c>
      <c r="AB7" s="7">
        <f>三年级!D467</f>
        <v>4</v>
      </c>
      <c r="AC7" s="7">
        <f>三年级!D527</f>
        <v>4</v>
      </c>
      <c r="AD7" s="8">
        <f>四年级!D51</f>
        <v>0</v>
      </c>
      <c r="AE7" s="8">
        <f>四年级!D108</f>
        <v>0</v>
      </c>
      <c r="AF7" s="8">
        <f>四年级!D165</f>
        <v>0</v>
      </c>
      <c r="AG7" s="8">
        <f>四年级!D222</f>
        <v>0</v>
      </c>
      <c r="AH7" s="8">
        <f>四年级!D279</f>
        <v>0</v>
      </c>
      <c r="AI7" s="8">
        <f>四年级!D336</f>
        <v>0</v>
      </c>
      <c r="AJ7" s="8">
        <f>四年级!D394</f>
        <v>0</v>
      </c>
      <c r="AK7" s="8">
        <f>四年级!D453</f>
        <v>0</v>
      </c>
      <c r="AL7" s="7">
        <f>五年级!C51</f>
        <v>4</v>
      </c>
      <c r="AM7" s="7">
        <f>五年级!C109</f>
        <v>4</v>
      </c>
      <c r="AN7" s="7">
        <f>五年级!C167</f>
        <v>11</v>
      </c>
      <c r="AO7" s="7">
        <f>五年级!C225</f>
        <v>9</v>
      </c>
      <c r="AP7" s="7">
        <f>五年级!C283</f>
        <v>5</v>
      </c>
      <c r="AQ7" s="7">
        <f>五年级!C342</f>
        <v>6</v>
      </c>
      <c r="AR7" s="7">
        <f>五年级!C401</f>
        <v>10</v>
      </c>
      <c r="AS7" s="8">
        <f>六年级!C51</f>
        <v>3</v>
      </c>
      <c r="AT7" s="8">
        <f>六年级!C109</f>
        <v>2</v>
      </c>
      <c r="AU7" s="8">
        <f>六年级!C167</f>
        <v>3</v>
      </c>
      <c r="AV7" s="8">
        <f>六年级!C224</f>
        <v>2</v>
      </c>
      <c r="AW7" s="8">
        <f>六年级!C281</f>
        <v>5</v>
      </c>
      <c r="AX7" s="8">
        <f>六年级!C339</f>
        <v>0</v>
      </c>
    </row>
    <row r="8" ht="26.25" customHeight="1" spans="1:50">
      <c r="A8" s="325"/>
      <c r="B8" s="326" t="s">
        <v>94</v>
      </c>
      <c r="C8" s="7">
        <f>一年级!C53</f>
        <v>0</v>
      </c>
      <c r="D8" s="7">
        <f>一年级!C113</f>
        <v>0</v>
      </c>
      <c r="E8" s="7">
        <f>一年级!C174</f>
        <v>2</v>
      </c>
      <c r="F8" s="7">
        <f>一年级!C235</f>
        <v>0</v>
      </c>
      <c r="G8" s="7">
        <f>一年级!C296</f>
        <v>0</v>
      </c>
      <c r="H8" s="7">
        <f>一年级!C357</f>
        <v>1</v>
      </c>
      <c r="I8" s="7">
        <f>一年级!C418</f>
        <v>1</v>
      </c>
      <c r="J8" s="7">
        <f>一年级!C479</f>
        <v>0</v>
      </c>
      <c r="K8" s="8">
        <f>二年级!D52</f>
        <v>2</v>
      </c>
      <c r="L8" s="8">
        <f>二年级!D111</f>
        <v>2</v>
      </c>
      <c r="M8" s="8">
        <f>二年级!D170</f>
        <v>1</v>
      </c>
      <c r="N8" s="8">
        <f>二年级!D228</f>
        <v>0</v>
      </c>
      <c r="O8" s="8">
        <f>二年级!D287</f>
        <v>1</v>
      </c>
      <c r="P8" s="8">
        <f>二年级!D345</f>
        <v>1</v>
      </c>
      <c r="Q8" s="8">
        <f>二年级!D403</f>
        <v>1</v>
      </c>
      <c r="R8" s="8">
        <f>二年级!D461</f>
        <v>1</v>
      </c>
      <c r="S8" s="8">
        <f>二年级!D519</f>
        <v>0</v>
      </c>
      <c r="T8" s="8">
        <f>二年级!D577</f>
        <v>1</v>
      </c>
      <c r="U8" s="7">
        <f>三年级!D52</f>
        <v>1</v>
      </c>
      <c r="V8" s="7">
        <f>三年级!D110</f>
        <v>2</v>
      </c>
      <c r="W8" s="7">
        <f>三年级!D169</f>
        <v>6</v>
      </c>
      <c r="X8" s="7">
        <f>三年级!D228</f>
        <v>0</v>
      </c>
      <c r="Y8" s="7">
        <f>三年级!D287</f>
        <v>3</v>
      </c>
      <c r="Z8" s="7">
        <f>三年级!D346</f>
        <v>4</v>
      </c>
      <c r="AA8" s="7">
        <f>三年级!D406</f>
        <v>4</v>
      </c>
      <c r="AB8" s="7">
        <f>三年级!D468</f>
        <v>5</v>
      </c>
      <c r="AC8" s="7">
        <f>三年级!D528</f>
        <v>3</v>
      </c>
      <c r="AD8" s="8">
        <f>四年级!D52</f>
        <v>0</v>
      </c>
      <c r="AE8" s="8">
        <f>四年级!D109</f>
        <v>0</v>
      </c>
      <c r="AF8" s="8">
        <f>四年级!D166</f>
        <v>0</v>
      </c>
      <c r="AG8" s="8">
        <f>四年级!D223</f>
        <v>0</v>
      </c>
      <c r="AH8" s="8">
        <f>四年级!D280</f>
        <v>0</v>
      </c>
      <c r="AI8" s="8">
        <f>四年级!D337</f>
        <v>0</v>
      </c>
      <c r="AJ8" s="8">
        <f>四年级!D395</f>
        <v>0</v>
      </c>
      <c r="AK8" s="8">
        <f>四年级!D454</f>
        <v>0</v>
      </c>
      <c r="AL8" s="7">
        <f>五年级!C52</f>
        <v>3</v>
      </c>
      <c r="AM8" s="7">
        <f>五年级!C110</f>
        <v>2</v>
      </c>
      <c r="AN8" s="7">
        <f>五年级!C168</f>
        <v>3</v>
      </c>
      <c r="AO8" s="7">
        <f>五年级!C226</f>
        <v>2</v>
      </c>
      <c r="AP8" s="7">
        <f>五年级!C284</f>
        <v>5</v>
      </c>
      <c r="AQ8" s="7">
        <f>五年级!C343</f>
        <v>4</v>
      </c>
      <c r="AR8" s="7">
        <f>五年级!C402</f>
        <v>4</v>
      </c>
      <c r="AS8" s="8">
        <f>六年级!C52</f>
        <v>2</v>
      </c>
      <c r="AT8" s="8">
        <f>六年级!C110</f>
        <v>1</v>
      </c>
      <c r="AU8" s="8">
        <f>六年级!C168</f>
        <v>0</v>
      </c>
      <c r="AV8" s="8">
        <f>六年级!C225</f>
        <v>1</v>
      </c>
      <c r="AW8" s="8">
        <f>六年级!C282</f>
        <v>0</v>
      </c>
      <c r="AX8" s="8">
        <f>六年级!C340</f>
        <v>0</v>
      </c>
    </row>
    <row r="9" ht="26.25" customHeight="1" spans="1:50">
      <c r="A9" s="325"/>
      <c r="B9" s="326" t="s">
        <v>95</v>
      </c>
      <c r="C9" s="7">
        <f>一年级!C54</f>
        <v>0</v>
      </c>
      <c r="D9" s="7">
        <f>一年级!C114</f>
        <v>0</v>
      </c>
      <c r="E9" s="7">
        <f>一年级!C175</f>
        <v>0</v>
      </c>
      <c r="F9" s="7">
        <f>一年级!C236</f>
        <v>0</v>
      </c>
      <c r="G9" s="7">
        <f>一年级!C297</f>
        <v>0</v>
      </c>
      <c r="H9" s="7">
        <f>一年级!C358</f>
        <v>0</v>
      </c>
      <c r="I9" s="7">
        <f>一年级!C419</f>
        <v>0</v>
      </c>
      <c r="J9" s="7">
        <f>一年级!C480</f>
        <v>0</v>
      </c>
      <c r="K9" s="8">
        <f>二年级!D53</f>
        <v>0</v>
      </c>
      <c r="L9" s="8">
        <f>二年级!D112</f>
        <v>0</v>
      </c>
      <c r="M9" s="8">
        <f>二年级!D171</f>
        <v>1</v>
      </c>
      <c r="N9" s="8">
        <f>二年级!D229</f>
        <v>1</v>
      </c>
      <c r="O9" s="8">
        <f>二年级!D288</f>
        <v>0</v>
      </c>
      <c r="P9" s="8">
        <f>二年级!D346</f>
        <v>0</v>
      </c>
      <c r="Q9" s="8">
        <f>二年级!D404</f>
        <v>0</v>
      </c>
      <c r="R9" s="8">
        <f>二年级!D462</f>
        <v>0</v>
      </c>
      <c r="S9" s="8">
        <f>二年级!D520</f>
        <v>0</v>
      </c>
      <c r="T9" s="8">
        <f>二年级!D578</f>
        <v>0</v>
      </c>
      <c r="U9" s="7">
        <f>三年级!D53</f>
        <v>0</v>
      </c>
      <c r="V9" s="7">
        <f>三年级!D111</f>
        <v>1</v>
      </c>
      <c r="W9" s="7">
        <f>三年级!D170</f>
        <v>5</v>
      </c>
      <c r="X9" s="7">
        <f>三年级!D229</f>
        <v>0</v>
      </c>
      <c r="Y9" s="7">
        <f>三年级!D288</f>
        <v>1</v>
      </c>
      <c r="Z9" s="7">
        <f>三年级!D347</f>
        <v>4</v>
      </c>
      <c r="AA9" s="7">
        <f>三年级!D407</f>
        <v>2</v>
      </c>
      <c r="AB9" s="7">
        <f>三年级!D469</f>
        <v>4</v>
      </c>
      <c r="AC9" s="7">
        <f>三年级!D529</f>
        <v>2</v>
      </c>
      <c r="AD9" s="8">
        <f>四年级!D53</f>
        <v>0</v>
      </c>
      <c r="AE9" s="8">
        <f>四年级!D110</f>
        <v>0</v>
      </c>
      <c r="AF9" s="8">
        <f>四年级!D167</f>
        <v>0</v>
      </c>
      <c r="AG9" s="8">
        <f>四年级!D224</f>
        <v>0</v>
      </c>
      <c r="AH9" s="8">
        <f>四年级!D281</f>
        <v>0</v>
      </c>
      <c r="AI9" s="8">
        <f>四年级!D338</f>
        <v>0</v>
      </c>
      <c r="AJ9" s="8">
        <f>四年级!D396</f>
        <v>0</v>
      </c>
      <c r="AK9" s="8">
        <f>四年级!D455</f>
        <v>0</v>
      </c>
      <c r="AL9" s="7">
        <f>五年级!C53</f>
        <v>1</v>
      </c>
      <c r="AM9" s="7">
        <f>五年级!C111</f>
        <v>3</v>
      </c>
      <c r="AN9" s="7">
        <f>五年级!C169</f>
        <v>2</v>
      </c>
      <c r="AO9" s="7">
        <f>五年级!C227</f>
        <v>2</v>
      </c>
      <c r="AP9" s="7">
        <f>五年级!C285</f>
        <v>4</v>
      </c>
      <c r="AQ9" s="7">
        <f>五年级!C344</f>
        <v>2</v>
      </c>
      <c r="AR9" s="7">
        <f>五年级!C403</f>
        <v>4</v>
      </c>
      <c r="AS9" s="8">
        <f>六年级!C53</f>
        <v>1</v>
      </c>
      <c r="AT9" s="8">
        <f>六年级!C111</f>
        <v>1</v>
      </c>
      <c r="AU9" s="8">
        <f>六年级!C169</f>
        <v>1</v>
      </c>
      <c r="AV9" s="8">
        <f>六年级!C226</f>
        <v>3</v>
      </c>
      <c r="AW9" s="8">
        <f>六年级!C283</f>
        <v>0</v>
      </c>
      <c r="AX9" s="8">
        <f>六年级!C341</f>
        <v>0</v>
      </c>
    </row>
    <row r="10" ht="26.25" customHeight="1" spans="1:50">
      <c r="A10" s="327"/>
      <c r="B10" s="260" t="s">
        <v>96</v>
      </c>
      <c r="C10" s="276">
        <f>一年级!C55</f>
        <v>0.955555555555556</v>
      </c>
      <c r="D10" s="276">
        <f>一年级!C115</f>
        <v>1</v>
      </c>
      <c r="E10" s="276">
        <f>一年级!C176</f>
        <v>0.875</v>
      </c>
      <c r="F10" s="276">
        <f>一年级!C237</f>
        <v>0.979166666666667</v>
      </c>
      <c r="G10" s="276">
        <f>一年级!C298</f>
        <v>1</v>
      </c>
      <c r="H10" s="276">
        <f>一年级!C359</f>
        <v>0.895833333333334</v>
      </c>
      <c r="I10" s="7">
        <f>I11</f>
        <v>1</v>
      </c>
      <c r="J10" s="7">
        <f>一年级!C481</f>
        <v>1</v>
      </c>
      <c r="K10" s="275">
        <f>二年级!D55</f>
        <v>0.813953488372093</v>
      </c>
      <c r="L10" s="275">
        <f>二年级!D114</f>
        <v>0.844444444444445</v>
      </c>
      <c r="M10" s="275">
        <f>二年级!D173</f>
        <v>0.833333333333333</v>
      </c>
      <c r="N10" s="275">
        <f>二年级!D231</f>
        <v>0.795454545454546</v>
      </c>
      <c r="O10" s="275">
        <f>二年级!D290</f>
        <v>0.91304347826087</v>
      </c>
      <c r="P10" s="275">
        <f>二年级!D348</f>
        <v>0.818181818181818</v>
      </c>
      <c r="Q10" s="275">
        <f>二年级!D406</f>
        <v>0.75</v>
      </c>
      <c r="R10" s="275">
        <f>二年级!D464</f>
        <v>0.80952380952381</v>
      </c>
      <c r="S10" s="275">
        <f>二年级!D522</f>
        <v>0.840909090909091</v>
      </c>
      <c r="T10" s="275">
        <f>二年级!D580</f>
        <v>0.840909090909091</v>
      </c>
      <c r="U10" s="276">
        <f>三年级!D55</f>
        <v>0.866666666666667</v>
      </c>
      <c r="V10" s="276">
        <f>三年级!D113</f>
        <v>0.777777777777778</v>
      </c>
      <c r="W10" s="276">
        <f>三年级!D172</f>
        <v>0.652173913043478</v>
      </c>
      <c r="X10" s="276">
        <f>三年级!D231</f>
        <v>0.863636363636364</v>
      </c>
      <c r="Y10" s="276">
        <f>三年级!D290</f>
        <v>0.760869565217392</v>
      </c>
      <c r="Z10" s="276">
        <f>三年级!D349</f>
        <v>0.666666666666667</v>
      </c>
      <c r="AA10" s="276">
        <f>三年级!D409</f>
        <v>0.666666666666667</v>
      </c>
      <c r="AB10" s="276">
        <f>三年级!D471</f>
        <v>0.695652173913044</v>
      </c>
      <c r="AC10" s="276">
        <f>三年级!D531</f>
        <v>0.744186046511628</v>
      </c>
      <c r="AD10" s="275" t="e">
        <f>四年级!D54</f>
        <v>#DIV/0!</v>
      </c>
      <c r="AE10" s="275" t="e">
        <f>四年级!D111</f>
        <v>#DIV/0!</v>
      </c>
      <c r="AF10" s="275" t="e">
        <f>四年级!D168</f>
        <v>#DIV/0!</v>
      </c>
      <c r="AG10" s="275" t="e">
        <f>四年级!D225</f>
        <v>#DIV/0!</v>
      </c>
      <c r="AH10" s="275" t="e">
        <f>四年级!D282</f>
        <v>#DIV/0!</v>
      </c>
      <c r="AI10" s="275" t="e">
        <f>四年级!D339</f>
        <v>#DIV/0!</v>
      </c>
      <c r="AJ10" s="275" t="e">
        <f>四年级!D397</f>
        <v>#DIV/0!</v>
      </c>
      <c r="AK10" s="275" t="e">
        <f>四年级!D456</f>
        <v>#DIV/0!</v>
      </c>
      <c r="AL10" s="276">
        <f>五年级!C54</f>
        <v>0.813953488372093</v>
      </c>
      <c r="AM10" s="276">
        <f>五年级!C112</f>
        <v>0.795454545454546</v>
      </c>
      <c r="AN10" s="276">
        <f>五年级!C170</f>
        <v>0.644444444444445</v>
      </c>
      <c r="AO10" s="276">
        <f>五年级!C228</f>
        <v>0.697674418604651</v>
      </c>
      <c r="AP10" s="276">
        <f>五年级!C286</f>
        <v>0.688888888888889</v>
      </c>
      <c r="AQ10" s="276">
        <f>五年级!C345</f>
        <v>0.727272727272727</v>
      </c>
      <c r="AR10" s="276">
        <f>五年级!C404</f>
        <v>0.590909090909091</v>
      </c>
      <c r="AS10" s="275">
        <f>六年级!C54</f>
        <v>0.853658536585366</v>
      </c>
      <c r="AT10" s="275">
        <f>六年级!C112</f>
        <v>0.897435897435898</v>
      </c>
      <c r="AU10" s="275">
        <f>六年级!C170</f>
        <v>0.9</v>
      </c>
      <c r="AV10" s="275">
        <f>六年级!C227</f>
        <v>0.85</v>
      </c>
      <c r="AW10" s="275">
        <f>六年级!C284</f>
        <v>0.871794871794872</v>
      </c>
      <c r="AX10" s="275">
        <f>六年级!C342</f>
        <v>1</v>
      </c>
    </row>
    <row r="11" ht="26.25" customHeight="1" spans="1:50">
      <c r="A11" s="327"/>
      <c r="B11" s="260" t="s">
        <v>97</v>
      </c>
      <c r="C11" s="276">
        <f>一年级!C56</f>
        <v>1</v>
      </c>
      <c r="D11" s="276">
        <f>一年级!C116</f>
        <v>1</v>
      </c>
      <c r="E11" s="276">
        <f>一年级!C177</f>
        <v>1</v>
      </c>
      <c r="F11" s="276">
        <f>一年级!C238</f>
        <v>1</v>
      </c>
      <c r="G11" s="276">
        <f>一年级!C299</f>
        <v>1</v>
      </c>
      <c r="H11" s="276">
        <f>一年级!C360</f>
        <v>1</v>
      </c>
      <c r="I11" s="7">
        <f>一年级!C421</f>
        <v>1</v>
      </c>
      <c r="J11" s="7">
        <f>一年级!C482</f>
        <v>1</v>
      </c>
      <c r="K11" s="275">
        <f>二年级!D56</f>
        <v>1</v>
      </c>
      <c r="L11" s="275">
        <f>二年级!D115</f>
        <v>1</v>
      </c>
      <c r="M11" s="275">
        <f>二年级!D174</f>
        <v>0.976190476190476</v>
      </c>
      <c r="N11" s="275">
        <f>二年级!D232</f>
        <v>0.977272727272727</v>
      </c>
      <c r="O11" s="275">
        <f>二年级!D291</f>
        <v>1</v>
      </c>
      <c r="P11" s="275">
        <f>二年级!D349</f>
        <v>1</v>
      </c>
      <c r="Q11" s="275">
        <f>二年级!D407</f>
        <v>1</v>
      </c>
      <c r="R11" s="275">
        <f>二年级!D465</f>
        <v>1</v>
      </c>
      <c r="S11" s="275">
        <f>二年级!D523</f>
        <v>0.977272727272727</v>
      </c>
      <c r="T11" s="275">
        <f>二年级!D581</f>
        <v>1</v>
      </c>
      <c r="U11" s="276">
        <f>三年级!D56</f>
        <v>0.977777777777778</v>
      </c>
      <c r="V11" s="276">
        <f>三年级!D114</f>
        <v>0.955555555555556</v>
      </c>
      <c r="W11" s="276">
        <f>三年级!D173</f>
        <v>0.891304347826087</v>
      </c>
      <c r="X11" s="276">
        <f>三年级!D232</f>
        <v>0.977272727272727</v>
      </c>
      <c r="Y11" s="276">
        <f>三年级!D291</f>
        <v>0.91304347826087</v>
      </c>
      <c r="Z11" s="276">
        <f>三年级!D350</f>
        <v>0.866666666666667</v>
      </c>
      <c r="AA11" s="276">
        <f>三年级!D410</f>
        <v>0.911111111111111</v>
      </c>
      <c r="AB11" s="276">
        <f>三年级!D472</f>
        <v>0.891304347826087</v>
      </c>
      <c r="AC11" s="276">
        <f>三年级!D532</f>
        <v>0.906976744186046</v>
      </c>
      <c r="AD11" s="275" t="e">
        <f>四年级!D55</f>
        <v>#DIV/0!</v>
      </c>
      <c r="AE11" s="275" t="e">
        <f>四年级!D112</f>
        <v>#DIV/0!</v>
      </c>
      <c r="AF11" s="275" t="e">
        <f>四年级!D169</f>
        <v>#DIV/0!</v>
      </c>
      <c r="AG11" s="275" t="e">
        <f>四年级!D226</f>
        <v>#DIV/0!</v>
      </c>
      <c r="AH11" s="275" t="e">
        <f>四年级!D283</f>
        <v>#DIV/0!</v>
      </c>
      <c r="AI11" s="275" t="e">
        <f>四年级!D340</f>
        <v>#DIV/0!</v>
      </c>
      <c r="AJ11" s="275" t="e">
        <f>四年级!D398</f>
        <v>#DIV/0!</v>
      </c>
      <c r="AK11" s="275" t="e">
        <f>四年级!D457</f>
        <v>#DIV/0!</v>
      </c>
      <c r="AL11" s="276">
        <f>五年级!C55</f>
        <v>0.976744186046512</v>
      </c>
      <c r="AM11" s="276">
        <f>五年级!C113</f>
        <v>0.931818181818182</v>
      </c>
      <c r="AN11" s="276">
        <f>五年级!C171</f>
        <v>0.955555555555556</v>
      </c>
      <c r="AO11" s="276">
        <f>五年级!C229</f>
        <v>0.953488372093023</v>
      </c>
      <c r="AP11" s="276">
        <f>五年级!C287</f>
        <v>0.911111111111111</v>
      </c>
      <c r="AQ11" s="276">
        <f>五年级!C346</f>
        <v>0.954545454545455</v>
      </c>
      <c r="AR11" s="276">
        <f>五年级!C405</f>
        <v>0.909090909090909</v>
      </c>
      <c r="AS11" s="275">
        <f>六年级!C55</f>
        <v>0.975609756097561</v>
      </c>
      <c r="AT11" s="275">
        <f>六年级!C113</f>
        <v>0.974358974358975</v>
      </c>
      <c r="AU11" s="275">
        <f>六年级!C171</f>
        <v>0.975</v>
      </c>
      <c r="AV11" s="275">
        <f>六年级!C228</f>
        <v>0.925</v>
      </c>
      <c r="AW11" s="275">
        <f>六年级!C285</f>
        <v>1</v>
      </c>
      <c r="AX11" s="275">
        <f>六年级!C343</f>
        <v>1</v>
      </c>
    </row>
    <row r="12" ht="26.25" customHeight="1" spans="1:50">
      <c r="A12" s="328"/>
      <c r="B12" s="263" t="s">
        <v>98</v>
      </c>
      <c r="C12" s="274">
        <f>一年级!C57</f>
        <v>5.72688590965651</v>
      </c>
      <c r="D12" s="274">
        <f>一年级!C117</f>
        <v>3.05640014864549</v>
      </c>
      <c r="E12" s="274">
        <f>一年级!C178</f>
        <v>7.2125776665312</v>
      </c>
      <c r="F12" s="274">
        <f>一年级!C239</f>
        <v>3.42077248544289</v>
      </c>
      <c r="G12" s="274">
        <f>一年级!C300</f>
        <v>2.56876443541203</v>
      </c>
      <c r="H12" s="274">
        <f>一年级!C361</f>
        <v>7.40567158542733</v>
      </c>
      <c r="I12" s="12">
        <f>一年级!C422</f>
        <v>6.2615850076886</v>
      </c>
      <c r="J12" s="7">
        <f>一年级!C483</f>
        <v>3.6456699097572</v>
      </c>
      <c r="K12" s="273">
        <f>二年级!D57</f>
        <v>7.19393970987248</v>
      </c>
      <c r="L12" s="273">
        <f>二年级!D116</f>
        <v>6.17039199514402</v>
      </c>
      <c r="M12" s="273">
        <f>二年级!D175</f>
        <v>9.90779940079119</v>
      </c>
      <c r="N12" s="273">
        <f>二年级!D233</f>
        <v>9.35072438432595</v>
      </c>
      <c r="O12" s="273">
        <f>二年级!D292</f>
        <v>4.65708125300616</v>
      </c>
      <c r="P12" s="273">
        <f>二年级!D350</f>
        <v>5.71609638898072</v>
      </c>
      <c r="Q12" s="273">
        <f>二年级!D408</f>
        <v>6.56637922695757</v>
      </c>
      <c r="R12" s="273">
        <f>二年级!D466</f>
        <v>6.05770978599468</v>
      </c>
      <c r="S12" s="273">
        <f>二年级!D524</f>
        <v>12.1298689576694</v>
      </c>
      <c r="T12" s="273">
        <f>二年级!D582</f>
        <v>5.74275672102441</v>
      </c>
      <c r="U12" s="274">
        <f>三年级!D57</f>
        <v>11.9202553401233</v>
      </c>
      <c r="V12" s="274">
        <f>三年级!D115</f>
        <v>14.5761519114427</v>
      </c>
      <c r="W12" s="274">
        <f>三年级!D174</f>
        <v>13.7560054957123</v>
      </c>
      <c r="X12" s="274">
        <f>三年级!D233</f>
        <v>13.4109246649878</v>
      </c>
      <c r="Y12" s="274">
        <f>三年级!D292</f>
        <v>16.9046130399068</v>
      </c>
      <c r="Z12" s="274">
        <f>三年级!D351</f>
        <v>17.5278151962974</v>
      </c>
      <c r="AA12" s="274">
        <f>三年级!D411</f>
        <v>15.0587192434325</v>
      </c>
      <c r="AB12" s="274">
        <f>三年级!D473</f>
        <v>16.7444705704895</v>
      </c>
      <c r="AC12" s="274">
        <f>三年级!D533</f>
        <v>17.3006062696628</v>
      </c>
      <c r="AD12" s="273" t="e">
        <f>四年级!D56</f>
        <v>#DIV/0!</v>
      </c>
      <c r="AE12" s="273" t="e">
        <f>四年级!D113</f>
        <v>#DIV/0!</v>
      </c>
      <c r="AF12" s="273" t="e">
        <f>四年级!D170</f>
        <v>#DIV/0!</v>
      </c>
      <c r="AG12" s="273" t="e">
        <f>四年级!D227</f>
        <v>#DIV/0!</v>
      </c>
      <c r="AH12" s="273" t="e">
        <f>四年级!D284</f>
        <v>#DIV/0!</v>
      </c>
      <c r="AI12" s="273" t="e">
        <f>四年级!D341</f>
        <v>#DIV/0!</v>
      </c>
      <c r="AJ12" s="273" t="e">
        <f>四年级!D399</f>
        <v>#DIV/0!</v>
      </c>
      <c r="AK12" s="273" t="e">
        <f>四年级!D458</f>
        <v>#DIV/0!</v>
      </c>
      <c r="AL12" s="274">
        <f>五年级!C56</f>
        <v>10.6476202114993</v>
      </c>
      <c r="AM12" s="274">
        <f>五年级!C114</f>
        <v>16.0876135825747</v>
      </c>
      <c r="AN12" s="274">
        <f>五年级!C172</f>
        <v>9.96949893880877</v>
      </c>
      <c r="AO12" s="274">
        <f>五年级!C230</f>
        <v>11.0366724847158</v>
      </c>
      <c r="AP12" s="274">
        <f>五年级!C288</f>
        <v>18.2879810948408</v>
      </c>
      <c r="AQ12" s="274">
        <f>五年级!C347</f>
        <v>15.2098560109276</v>
      </c>
      <c r="AR12" s="274">
        <f>五年级!C406</f>
        <v>16.4212677289739</v>
      </c>
      <c r="AS12" s="273">
        <f>六年级!C56</f>
        <v>16.1842666749185</v>
      </c>
      <c r="AT12" s="273">
        <f>六年级!C114</f>
        <v>8.61897758605277</v>
      </c>
      <c r="AU12" s="273">
        <f>六年级!C172</f>
        <v>13.8916999292051</v>
      </c>
      <c r="AV12" s="273">
        <f>六年级!C229</f>
        <v>15.8895980730501</v>
      </c>
      <c r="AW12" s="273">
        <f>六年级!C286</f>
        <v>7.42147374883105</v>
      </c>
      <c r="AX12" s="273">
        <f>六年级!C344</f>
        <v>4.45502593680003</v>
      </c>
    </row>
    <row r="13" ht="26.25" customHeight="1" spans="1:46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</row>
    <row r="14" ht="26.25" customHeight="1" spans="1:50">
      <c r="A14" s="322" t="s">
        <v>99</v>
      </c>
      <c r="B14" s="251"/>
      <c r="C14" s="7" t="s">
        <v>2</v>
      </c>
      <c r="D14" s="7" t="s">
        <v>3</v>
      </c>
      <c r="E14" s="7" t="s">
        <v>4</v>
      </c>
      <c r="F14" s="7" t="s">
        <v>5</v>
      </c>
      <c r="G14" s="87" t="s">
        <v>6</v>
      </c>
      <c r="H14" s="7" t="s">
        <v>7</v>
      </c>
      <c r="I14" s="7" t="s">
        <v>8</v>
      </c>
      <c r="J14" s="7" t="s">
        <v>9</v>
      </c>
      <c r="K14" s="8" t="s">
        <v>10</v>
      </c>
      <c r="L14" s="8" t="s">
        <v>11</v>
      </c>
      <c r="M14" s="8" t="s">
        <v>12</v>
      </c>
      <c r="N14" s="8" t="s">
        <v>13</v>
      </c>
      <c r="O14" s="8" t="s">
        <v>14</v>
      </c>
      <c r="P14" s="8" t="s">
        <v>15</v>
      </c>
      <c r="Q14" s="8" t="s">
        <v>16</v>
      </c>
      <c r="R14" s="8" t="s">
        <v>17</v>
      </c>
      <c r="S14" s="8" t="s">
        <v>18</v>
      </c>
      <c r="T14" s="8" t="s">
        <v>19</v>
      </c>
      <c r="U14" s="7" t="s">
        <v>20</v>
      </c>
      <c r="V14" s="7" t="s">
        <v>21</v>
      </c>
      <c r="W14" s="7" t="s">
        <v>22</v>
      </c>
      <c r="X14" s="7" t="s">
        <v>23</v>
      </c>
      <c r="Y14" s="7" t="s">
        <v>24</v>
      </c>
      <c r="Z14" s="7" t="s">
        <v>25</v>
      </c>
      <c r="AA14" s="7" t="s">
        <v>26</v>
      </c>
      <c r="AB14" s="7" t="s">
        <v>27</v>
      </c>
      <c r="AC14" s="7" t="s">
        <v>28</v>
      </c>
      <c r="AD14" s="8" t="s">
        <v>29</v>
      </c>
      <c r="AE14" s="8" t="s">
        <v>30</v>
      </c>
      <c r="AF14" s="8" t="s">
        <v>31</v>
      </c>
      <c r="AG14" s="8" t="s">
        <v>32</v>
      </c>
      <c r="AH14" s="8" t="s">
        <v>33</v>
      </c>
      <c r="AI14" s="8" t="s">
        <v>34</v>
      </c>
      <c r="AJ14" s="8" t="s">
        <v>35</v>
      </c>
      <c r="AK14" s="8" t="s">
        <v>36</v>
      </c>
      <c r="AL14" s="7" t="s">
        <v>37</v>
      </c>
      <c r="AM14" s="7" t="s">
        <v>38</v>
      </c>
      <c r="AN14" s="7" t="s">
        <v>39</v>
      </c>
      <c r="AO14" s="7" t="s">
        <v>40</v>
      </c>
      <c r="AP14" s="7" t="s">
        <v>41</v>
      </c>
      <c r="AQ14" s="7" t="s">
        <v>42</v>
      </c>
      <c r="AR14" s="7" t="s">
        <v>43</v>
      </c>
      <c r="AS14" s="8" t="s">
        <v>44</v>
      </c>
      <c r="AT14" s="8" t="s">
        <v>45</v>
      </c>
      <c r="AU14" s="8" t="s">
        <v>46</v>
      </c>
      <c r="AV14" s="8" t="s">
        <v>47</v>
      </c>
      <c r="AW14" s="8" t="s">
        <v>48</v>
      </c>
      <c r="AX14" s="8" t="s">
        <v>49</v>
      </c>
    </row>
    <row r="15" ht="26.25" customHeight="1" spans="1:50">
      <c r="A15" s="322"/>
      <c r="B15" s="7" t="s">
        <v>50</v>
      </c>
      <c r="C15" s="3" t="s">
        <v>100</v>
      </c>
      <c r="D15" s="3" t="s">
        <v>100</v>
      </c>
      <c r="E15" s="3" t="s">
        <v>101</v>
      </c>
      <c r="F15" s="4" t="s">
        <v>101</v>
      </c>
      <c r="G15" s="3" t="s">
        <v>102</v>
      </c>
      <c r="H15" s="3" t="s">
        <v>102</v>
      </c>
      <c r="I15" s="3" t="s">
        <v>103</v>
      </c>
      <c r="J15" s="3" t="s">
        <v>103</v>
      </c>
      <c r="K15" s="333" t="s">
        <v>104</v>
      </c>
      <c r="L15" s="333" t="s">
        <v>104</v>
      </c>
      <c r="M15" s="333" t="s">
        <v>104</v>
      </c>
      <c r="N15" s="333" t="s">
        <v>105</v>
      </c>
      <c r="O15" s="333" t="s">
        <v>106</v>
      </c>
      <c r="P15" s="333" t="s">
        <v>106</v>
      </c>
      <c r="Q15" s="333" t="s">
        <v>107</v>
      </c>
      <c r="R15" s="333" t="s">
        <v>107</v>
      </c>
      <c r="S15" s="333" t="s">
        <v>108</v>
      </c>
      <c r="T15" s="8" t="s">
        <v>108</v>
      </c>
      <c r="U15" s="337" t="s">
        <v>109</v>
      </c>
      <c r="V15" s="337" t="s">
        <v>109</v>
      </c>
      <c r="W15" s="3" t="s">
        <v>110</v>
      </c>
      <c r="X15" s="3" t="s">
        <v>110</v>
      </c>
      <c r="Y15" s="3" t="s">
        <v>111</v>
      </c>
      <c r="Z15" s="3" t="s">
        <v>111</v>
      </c>
      <c r="AA15" s="3" t="s">
        <v>112</v>
      </c>
      <c r="AB15" s="3" t="s">
        <v>112</v>
      </c>
      <c r="AC15" s="4" t="s">
        <v>105</v>
      </c>
      <c r="AD15" s="333" t="s">
        <v>113</v>
      </c>
      <c r="AE15" s="333" t="s">
        <v>113</v>
      </c>
      <c r="AF15" s="333" t="s">
        <v>114</v>
      </c>
      <c r="AG15" s="333" t="s">
        <v>114</v>
      </c>
      <c r="AH15" s="333" t="s">
        <v>115</v>
      </c>
      <c r="AI15" s="333" t="s">
        <v>115</v>
      </c>
      <c r="AJ15" s="333" t="s">
        <v>116</v>
      </c>
      <c r="AK15" s="333" t="s">
        <v>116</v>
      </c>
      <c r="AL15" s="7" t="s">
        <v>117</v>
      </c>
      <c r="AM15" s="7" t="s">
        <v>117</v>
      </c>
      <c r="AN15" s="7" t="s">
        <v>118</v>
      </c>
      <c r="AO15" s="7" t="s">
        <v>118</v>
      </c>
      <c r="AP15" s="7" t="s">
        <v>119</v>
      </c>
      <c r="AQ15" s="7" t="s">
        <v>119</v>
      </c>
      <c r="AR15" s="7" t="s">
        <v>120</v>
      </c>
      <c r="AS15" s="333" t="s">
        <v>121</v>
      </c>
      <c r="AT15" s="333" t="s">
        <v>121</v>
      </c>
      <c r="AU15" s="333" t="s">
        <v>122</v>
      </c>
      <c r="AV15" s="333" t="s">
        <v>122</v>
      </c>
      <c r="AW15" s="333" t="s">
        <v>123</v>
      </c>
      <c r="AX15" s="333" t="s">
        <v>123</v>
      </c>
    </row>
    <row r="16" ht="26.25" customHeight="1" spans="1:50">
      <c r="A16" s="322"/>
      <c r="B16" s="125" t="s">
        <v>90</v>
      </c>
      <c r="C16" s="7">
        <f>一年级!D49</f>
        <v>4304</v>
      </c>
      <c r="D16" s="7">
        <f>一年级!D109</f>
        <v>4522</v>
      </c>
      <c r="E16" s="7">
        <f>一年级!D170</f>
        <v>4440</v>
      </c>
      <c r="F16" s="7">
        <f>一年级!D231</f>
        <v>4550</v>
      </c>
      <c r="G16" s="7">
        <f>一年级!D292</f>
        <v>4456</v>
      </c>
      <c r="H16" s="7">
        <f>一年级!D353</f>
        <v>4491</v>
      </c>
      <c r="I16" s="7">
        <f>一年级!D414</f>
        <v>4410</v>
      </c>
      <c r="J16" s="7">
        <f>一年级!D475</f>
        <v>4302</v>
      </c>
      <c r="K16" s="8">
        <f>二年级!E48</f>
        <v>3621</v>
      </c>
      <c r="L16" s="8">
        <f>二年级!E107</f>
        <v>3678.5</v>
      </c>
      <c r="M16" s="8">
        <f>二年级!E166</f>
        <v>3489</v>
      </c>
      <c r="N16" s="8">
        <f>二年级!E224</f>
        <v>3408</v>
      </c>
      <c r="O16" s="8">
        <f>二年级!E283</f>
        <v>3700.5</v>
      </c>
      <c r="P16" s="8">
        <f>二年级!E341</f>
        <v>3495.5</v>
      </c>
      <c r="Q16" s="8">
        <f>二年级!E399</f>
        <v>3566.5</v>
      </c>
      <c r="R16" s="8">
        <f>二年级!E457</f>
        <v>3212</v>
      </c>
      <c r="S16" s="8">
        <f>二年级!E515</f>
        <v>3604.5</v>
      </c>
      <c r="T16" s="8">
        <f>二年级!E573</f>
        <v>3514.5</v>
      </c>
      <c r="U16" s="7">
        <f>三年级!E48</f>
        <v>3728.5</v>
      </c>
      <c r="V16" s="7">
        <f>三年级!E106</f>
        <v>3729</v>
      </c>
      <c r="W16" s="7">
        <f>三年级!E165</f>
        <v>3666.5</v>
      </c>
      <c r="X16" s="7">
        <f>三年级!E224</f>
        <v>3803</v>
      </c>
      <c r="Y16" s="7">
        <f>三年级!E283</f>
        <v>3759</v>
      </c>
      <c r="Z16" s="7">
        <f>三年级!E342</f>
        <v>3529.5</v>
      </c>
      <c r="AA16" s="7">
        <f>三年级!E402</f>
        <v>3701</v>
      </c>
      <c r="AB16" s="7">
        <f>三年级!E464</f>
        <v>3626</v>
      </c>
      <c r="AC16" s="7">
        <f>三年级!E524</f>
        <v>3550.5</v>
      </c>
      <c r="AD16" s="8">
        <f>四年级!E48</f>
        <v>0</v>
      </c>
      <c r="AE16" s="8">
        <f>四年级!E105</f>
        <v>0</v>
      </c>
      <c r="AF16" s="8">
        <f>四年级!E162</f>
        <v>0</v>
      </c>
      <c r="AG16" s="8">
        <f>四年级!E219</f>
        <v>0</v>
      </c>
      <c r="AH16" s="8">
        <f>四年级!E276</f>
        <v>0</v>
      </c>
      <c r="AI16" s="8">
        <f>四年级!E333</f>
        <v>0</v>
      </c>
      <c r="AJ16" s="8">
        <f>四年级!E391</f>
        <v>0</v>
      </c>
      <c r="AK16" s="8">
        <f>四年级!E450</f>
        <v>0</v>
      </c>
      <c r="AL16" s="7">
        <f>五年级!D48</f>
        <v>3537.5</v>
      </c>
      <c r="AM16" s="7">
        <f>五年级!D106</f>
        <v>3600.5</v>
      </c>
      <c r="AN16" s="7">
        <f>五年级!D164</f>
        <v>3753.5</v>
      </c>
      <c r="AO16" s="7">
        <f>五年级!D222</f>
        <v>3624.5</v>
      </c>
      <c r="AP16" s="7">
        <f>五年级!D280</f>
        <v>3895.5</v>
      </c>
      <c r="AQ16" s="7">
        <f>五年级!D339</f>
        <v>3885.5</v>
      </c>
      <c r="AR16" s="7">
        <f>五年级!D398</f>
        <v>3654.5</v>
      </c>
      <c r="AS16" s="8">
        <f>六年级!D48</f>
        <v>3514</v>
      </c>
      <c r="AT16" s="8">
        <f>六年级!D106</f>
        <v>3048.5</v>
      </c>
      <c r="AU16" s="8">
        <f>六年级!D164</f>
        <v>3191</v>
      </c>
      <c r="AV16" s="8">
        <f>六年级!D221</f>
        <v>3139</v>
      </c>
      <c r="AW16" s="8">
        <f>六年级!D278</f>
        <v>3071</v>
      </c>
      <c r="AX16" s="8">
        <f>六年级!D336</f>
        <v>2977.5</v>
      </c>
    </row>
    <row r="17" ht="26.25" customHeight="1" spans="1:50">
      <c r="A17" s="323"/>
      <c r="B17" s="256" t="s">
        <v>91</v>
      </c>
      <c r="C17" s="274">
        <f>一年级!D50</f>
        <v>95.6444444444445</v>
      </c>
      <c r="D17" s="274">
        <f>一年级!D110</f>
        <v>96.2127659574468</v>
      </c>
      <c r="E17" s="324">
        <f>一年级!D171</f>
        <v>92.5</v>
      </c>
      <c r="F17" s="274">
        <f>一年级!D232</f>
        <v>94.7916666666667</v>
      </c>
      <c r="G17" s="274">
        <f>一年级!D293</f>
        <v>96.8695652173913</v>
      </c>
      <c r="H17" s="274">
        <f>一年级!D354</f>
        <v>93.5625</v>
      </c>
      <c r="I17" s="12">
        <f>一年级!D415</f>
        <v>93.8297872340426</v>
      </c>
      <c r="J17" s="7">
        <f>一年级!D476</f>
        <v>95.6</v>
      </c>
      <c r="K17" s="273">
        <f>二年级!E49</f>
        <v>84.2093023255814</v>
      </c>
      <c r="L17" s="273">
        <f>二年级!E108</f>
        <v>81.7444444444445</v>
      </c>
      <c r="M17" s="273">
        <f>二年级!E167</f>
        <v>83.0714285714286</v>
      </c>
      <c r="N17" s="324">
        <f>二年级!E225</f>
        <v>77.4545454545455</v>
      </c>
      <c r="O17" s="273">
        <f>二年级!E284</f>
        <v>80.4456521739131</v>
      </c>
      <c r="P17" s="324">
        <f>二年级!E342</f>
        <v>79.4431818181818</v>
      </c>
      <c r="Q17" s="273">
        <f>二年级!E400</f>
        <v>81.0568181818182</v>
      </c>
      <c r="R17" s="324">
        <f>二年级!E458</f>
        <v>76.4761904761905</v>
      </c>
      <c r="S17" s="273">
        <f>二年级!E516</f>
        <v>81.9204545454546</v>
      </c>
      <c r="T17" s="324">
        <f>二年级!E574</f>
        <v>79.875</v>
      </c>
      <c r="U17" s="274">
        <f>三年级!E49</f>
        <v>82.8555555555556</v>
      </c>
      <c r="V17" s="274">
        <f>三年级!E107</f>
        <v>82.8666666666667</v>
      </c>
      <c r="W17" s="324">
        <f>三年级!E166</f>
        <v>79.7065217391305</v>
      </c>
      <c r="X17" s="274">
        <f>三年级!E225</f>
        <v>86.4318181818182</v>
      </c>
      <c r="Y17" s="274">
        <f>三年级!E284</f>
        <v>81.7173913043478</v>
      </c>
      <c r="Z17" s="324">
        <f>三年级!E343</f>
        <v>78.4333333333333</v>
      </c>
      <c r="AA17" s="274">
        <f>三年级!E403</f>
        <v>82.2444444444445</v>
      </c>
      <c r="AB17" s="274">
        <f>三年级!E465</f>
        <v>80.5777777777778</v>
      </c>
      <c r="AC17" s="274">
        <f>三年级!E525</f>
        <v>82.5697674418605</v>
      </c>
      <c r="AD17" s="273" t="e">
        <f>四年级!E49</f>
        <v>#DIV/0!</v>
      </c>
      <c r="AE17" s="273" t="e">
        <f>四年级!E106</f>
        <v>#DIV/0!</v>
      </c>
      <c r="AF17" s="273" t="e">
        <f>四年级!E163</f>
        <v>#DIV/0!</v>
      </c>
      <c r="AG17" s="273" t="e">
        <f>四年级!E220</f>
        <v>#DIV/0!</v>
      </c>
      <c r="AH17" s="273" t="e">
        <f>四年级!E277</f>
        <v>#DIV/0!</v>
      </c>
      <c r="AI17" s="273" t="e">
        <f>四年级!E334</f>
        <v>#DIV/0!</v>
      </c>
      <c r="AJ17" s="273" t="e">
        <f>四年级!E392</f>
        <v>#DIV/0!</v>
      </c>
      <c r="AK17" s="273" t="e">
        <f>四年级!E451</f>
        <v>#DIV/0!</v>
      </c>
      <c r="AL17" s="274">
        <f>五年级!D49</f>
        <v>82.2674418604651</v>
      </c>
      <c r="AM17" s="324">
        <f>五年级!D107</f>
        <v>81.8295454545455</v>
      </c>
      <c r="AN17" s="274">
        <f>五年级!D165</f>
        <v>83.4111111111111</v>
      </c>
      <c r="AO17" s="274">
        <f>五年级!D223</f>
        <v>84.2906976744186</v>
      </c>
      <c r="AP17" s="274">
        <f>五年级!D281</f>
        <v>86.5666666666667</v>
      </c>
      <c r="AQ17" s="274">
        <f>五年级!D340</f>
        <v>88.3068181818182</v>
      </c>
      <c r="AR17" s="274">
        <f>五年级!D399</f>
        <v>83.0568181818182</v>
      </c>
      <c r="AS17" s="273">
        <f>六年级!D49</f>
        <v>85.7073170731707</v>
      </c>
      <c r="AT17" s="273">
        <f>六年级!D107</f>
        <v>78.1666666666667</v>
      </c>
      <c r="AU17" s="273">
        <f>六年级!D165</f>
        <v>79.775</v>
      </c>
      <c r="AV17" s="273">
        <f>六年级!D222</f>
        <v>78.475</v>
      </c>
      <c r="AW17" s="273">
        <f>六年级!D279</f>
        <v>78.7435897435898</v>
      </c>
      <c r="AX17" s="324">
        <f>六年级!D337</f>
        <v>72.6219512195122</v>
      </c>
    </row>
    <row r="18" ht="26.25" customHeight="1" spans="1:50">
      <c r="A18" s="322"/>
      <c r="B18" s="326" t="s">
        <v>92</v>
      </c>
      <c r="C18" s="7">
        <f>一年级!D51</f>
        <v>44</v>
      </c>
      <c r="D18" s="7">
        <f>一年级!D111</f>
        <v>46</v>
      </c>
      <c r="E18" s="7">
        <f>一年级!D172</f>
        <v>42</v>
      </c>
      <c r="F18" s="7">
        <f>一年级!D233</f>
        <v>44</v>
      </c>
      <c r="G18" s="7">
        <f>一年级!D294</f>
        <v>46</v>
      </c>
      <c r="H18" s="7">
        <f>一年级!D355</f>
        <v>44</v>
      </c>
      <c r="I18" s="7">
        <f>一年级!D416</f>
        <v>42</v>
      </c>
      <c r="J18" s="7">
        <f>一年级!D477</f>
        <v>44</v>
      </c>
      <c r="K18" s="8">
        <f>二年级!E50</f>
        <v>15</v>
      </c>
      <c r="L18" s="8">
        <f>二年级!E109</f>
        <v>16</v>
      </c>
      <c r="M18" s="8">
        <f>二年级!E168</f>
        <v>14</v>
      </c>
      <c r="N18" s="8">
        <f>二年级!E226</f>
        <v>8</v>
      </c>
      <c r="O18" s="8">
        <f>二年级!E285</f>
        <v>10</v>
      </c>
      <c r="P18" s="8">
        <f>二年级!E343</f>
        <v>8</v>
      </c>
      <c r="Q18" s="8">
        <f>二年级!E401</f>
        <v>14</v>
      </c>
      <c r="R18" s="8">
        <f>二年级!E459</f>
        <v>11</v>
      </c>
      <c r="S18" s="8">
        <f>二年级!E517</f>
        <v>17</v>
      </c>
      <c r="T18" s="8">
        <f>二年级!E575</f>
        <v>7</v>
      </c>
      <c r="U18" s="7">
        <f>三年级!E50</f>
        <v>25</v>
      </c>
      <c r="V18" s="7">
        <f>三年级!E108</f>
        <v>24</v>
      </c>
      <c r="W18" s="7">
        <f>三年级!E167</f>
        <v>19</v>
      </c>
      <c r="X18" s="7">
        <f>三年级!E226</f>
        <v>28</v>
      </c>
      <c r="Y18" s="7">
        <f>三年级!E285</f>
        <v>21</v>
      </c>
      <c r="Z18" s="7">
        <f>三年级!E344</f>
        <v>20</v>
      </c>
      <c r="AA18" s="7">
        <f>三年级!E404</f>
        <v>23</v>
      </c>
      <c r="AB18" s="7">
        <f>三年级!E466</f>
        <v>22</v>
      </c>
      <c r="AC18" s="7">
        <f>三年级!E526</f>
        <v>22</v>
      </c>
      <c r="AD18" s="8">
        <f>四年级!E50</f>
        <v>0</v>
      </c>
      <c r="AE18" s="8">
        <f>四年级!E107</f>
        <v>0</v>
      </c>
      <c r="AF18" s="8">
        <f>四年级!E164</f>
        <v>0</v>
      </c>
      <c r="AG18" s="8">
        <f>四年级!E221</f>
        <v>0</v>
      </c>
      <c r="AH18" s="8">
        <f>四年级!E278</f>
        <v>0</v>
      </c>
      <c r="AI18" s="8">
        <f>四年级!E335</f>
        <v>0</v>
      </c>
      <c r="AJ18" s="8">
        <f>四年级!E393</f>
        <v>0</v>
      </c>
      <c r="AK18" s="8">
        <f>四年级!E452</f>
        <v>0</v>
      </c>
      <c r="AL18" s="7">
        <f>五年级!D50</f>
        <v>32</v>
      </c>
      <c r="AM18" s="7">
        <f>五年级!D108</f>
        <v>31</v>
      </c>
      <c r="AN18" s="7">
        <f>五年级!D166</f>
        <v>34</v>
      </c>
      <c r="AO18" s="7">
        <f>五年级!D224</f>
        <v>34</v>
      </c>
      <c r="AP18" s="97">
        <v>37</v>
      </c>
      <c r="AQ18" s="7">
        <f>五年级!D341</f>
        <v>37</v>
      </c>
      <c r="AR18" s="7">
        <f>五年级!D400</f>
        <v>31</v>
      </c>
      <c r="AS18" s="8">
        <f>六年级!D50</f>
        <v>31</v>
      </c>
      <c r="AT18" s="8">
        <f>六年级!D108</f>
        <v>24</v>
      </c>
      <c r="AU18" s="8">
        <f>六年级!D166</f>
        <v>25</v>
      </c>
      <c r="AV18" s="8">
        <f>六年级!D223</f>
        <v>23</v>
      </c>
      <c r="AW18" s="8">
        <f>六年级!D280</f>
        <v>22</v>
      </c>
      <c r="AX18" s="8">
        <f>六年级!D338</f>
        <v>18</v>
      </c>
    </row>
    <row r="19" ht="26.25" customHeight="1" spans="1:50">
      <c r="A19" s="322"/>
      <c r="B19" s="326" t="s">
        <v>93</v>
      </c>
      <c r="C19" s="7">
        <f>一年级!D52</f>
        <v>1</v>
      </c>
      <c r="D19" s="7">
        <f>一年级!D112</f>
        <v>1</v>
      </c>
      <c r="E19" s="7">
        <f>一年级!D173</f>
        <v>5</v>
      </c>
      <c r="F19" s="7">
        <f>一年级!D234</f>
        <v>4</v>
      </c>
      <c r="G19" s="7">
        <f>一年级!D295</f>
        <v>0</v>
      </c>
      <c r="H19" s="7">
        <f>一年级!D356</f>
        <v>3</v>
      </c>
      <c r="I19" s="7">
        <f>一年级!D417</f>
        <v>3</v>
      </c>
      <c r="J19" s="7">
        <f>一年级!D478</f>
        <v>0</v>
      </c>
      <c r="K19" s="8">
        <f>二年级!E51</f>
        <v>18</v>
      </c>
      <c r="L19" s="8">
        <f>二年级!E110</f>
        <v>17</v>
      </c>
      <c r="M19" s="8">
        <f>二年级!E169</f>
        <v>19</v>
      </c>
      <c r="N19" s="8">
        <f>二年级!E227</f>
        <v>18</v>
      </c>
      <c r="O19" s="8">
        <f>二年级!E286</f>
        <v>24</v>
      </c>
      <c r="P19" s="8">
        <f>二年级!E344</f>
        <v>22</v>
      </c>
      <c r="Q19" s="8">
        <f>二年级!E402</f>
        <v>16</v>
      </c>
      <c r="R19" s="8">
        <f>二年级!E460</f>
        <v>13</v>
      </c>
      <c r="S19" s="8">
        <f>二年级!E518</f>
        <v>11</v>
      </c>
      <c r="T19" s="8">
        <f>二年级!E576</f>
        <v>23</v>
      </c>
      <c r="U19" s="7">
        <f>三年级!E51</f>
        <v>13</v>
      </c>
      <c r="V19" s="7">
        <f>三年级!E109</f>
        <v>14</v>
      </c>
      <c r="W19" s="7">
        <f>三年级!E168</f>
        <v>13</v>
      </c>
      <c r="X19" s="7">
        <f>三年级!E227</f>
        <v>13</v>
      </c>
      <c r="Y19" s="7">
        <f>三年级!E286</f>
        <v>16</v>
      </c>
      <c r="Z19" s="7">
        <f>三年级!E345</f>
        <v>11</v>
      </c>
      <c r="AA19" s="7">
        <f>三年级!E405</f>
        <v>14</v>
      </c>
      <c r="AB19" s="7">
        <f>三年级!E467</f>
        <v>16</v>
      </c>
      <c r="AC19" s="7">
        <f>三年级!E527</f>
        <v>13</v>
      </c>
      <c r="AD19" s="8">
        <f>四年级!E51</f>
        <v>0</v>
      </c>
      <c r="AE19" s="8">
        <f>四年级!E108</f>
        <v>0</v>
      </c>
      <c r="AF19" s="8">
        <f>四年级!E165</f>
        <v>0</v>
      </c>
      <c r="AG19" s="8">
        <f>四年级!E222</f>
        <v>0</v>
      </c>
      <c r="AH19" s="8">
        <f>四年级!E279</f>
        <v>0</v>
      </c>
      <c r="AI19" s="8">
        <f>四年级!E336</f>
        <v>0</v>
      </c>
      <c r="AJ19" s="8">
        <f>四年级!E394</f>
        <v>0</v>
      </c>
      <c r="AK19" s="8">
        <f>四年级!E453</f>
        <v>0</v>
      </c>
      <c r="AL19" s="7">
        <f>五年级!D51</f>
        <v>4</v>
      </c>
      <c r="AM19" s="7">
        <f>五年级!D109</f>
        <v>4</v>
      </c>
      <c r="AN19" s="7">
        <f>五年级!D167</f>
        <v>4</v>
      </c>
      <c r="AO19" s="7">
        <f>五年级!D225</f>
        <v>2</v>
      </c>
      <c r="AP19" s="7">
        <f>五年级!D283</f>
        <v>5</v>
      </c>
      <c r="AQ19" s="7">
        <f>五年级!D342</f>
        <v>4</v>
      </c>
      <c r="AR19" s="7">
        <f>五年级!D401</f>
        <v>7</v>
      </c>
      <c r="AS19" s="8">
        <f>六年级!D51</f>
        <v>4</v>
      </c>
      <c r="AT19" s="8">
        <f>六年级!D109</f>
        <v>6</v>
      </c>
      <c r="AU19" s="8">
        <f>六年级!D167</f>
        <v>6</v>
      </c>
      <c r="AV19" s="8">
        <f>六年级!D224</f>
        <v>9</v>
      </c>
      <c r="AW19" s="8">
        <f>六年级!D281</f>
        <v>7</v>
      </c>
      <c r="AX19" s="8">
        <f>六年级!D339</f>
        <v>11</v>
      </c>
    </row>
    <row r="20" ht="26.25" customHeight="1" spans="1:50">
      <c r="A20" s="322"/>
      <c r="B20" s="326" t="s">
        <v>94</v>
      </c>
      <c r="C20" s="7">
        <f>一年级!D53</f>
        <v>0</v>
      </c>
      <c r="D20" s="7">
        <f>一年级!D113</f>
        <v>0</v>
      </c>
      <c r="E20" s="7">
        <f>一年级!D174</f>
        <v>1</v>
      </c>
      <c r="F20" s="7">
        <f>一年级!D235</f>
        <v>0</v>
      </c>
      <c r="G20" s="7">
        <f>一年级!D296</f>
        <v>0</v>
      </c>
      <c r="H20" s="7">
        <f>一年级!D357</f>
        <v>1</v>
      </c>
      <c r="I20" s="7">
        <f>一年级!D418</f>
        <v>2</v>
      </c>
      <c r="J20" s="7">
        <f>一年级!D479</f>
        <v>1</v>
      </c>
      <c r="K20" s="8">
        <f>二年级!E52</f>
        <v>10</v>
      </c>
      <c r="L20" s="8">
        <f>二年级!E111</f>
        <v>11</v>
      </c>
      <c r="M20" s="8">
        <f>二年级!E170</f>
        <v>6</v>
      </c>
      <c r="N20" s="8">
        <f>二年级!E228</f>
        <v>15</v>
      </c>
      <c r="O20" s="8">
        <f>二年级!E287</f>
        <v>9</v>
      </c>
      <c r="P20" s="8">
        <f>二年级!E345</f>
        <v>11</v>
      </c>
      <c r="Q20" s="8">
        <f>二年级!E403</f>
        <v>13</v>
      </c>
      <c r="R20" s="8">
        <f>二年级!E461</f>
        <v>12</v>
      </c>
      <c r="S20" s="8">
        <f>二年级!E519</f>
        <v>14</v>
      </c>
      <c r="T20" s="8">
        <f>二年级!E577</f>
        <v>12</v>
      </c>
      <c r="U20" s="7">
        <f>三年级!E52</f>
        <v>3</v>
      </c>
      <c r="V20" s="7">
        <f>三年级!E110</f>
        <v>5</v>
      </c>
      <c r="W20" s="7">
        <f>三年级!E169</f>
        <v>9</v>
      </c>
      <c r="X20" s="7">
        <f>三年级!E228</f>
        <v>2</v>
      </c>
      <c r="Y20" s="7">
        <f>三年级!E287</f>
        <v>8</v>
      </c>
      <c r="Z20" s="7">
        <f>三年级!E346</f>
        <v>9</v>
      </c>
      <c r="AA20" s="7">
        <f>三年级!E406</f>
        <v>7</v>
      </c>
      <c r="AB20" s="7">
        <f>三年级!E468</f>
        <v>4</v>
      </c>
      <c r="AC20" s="7">
        <f>三年级!E528</f>
        <v>5</v>
      </c>
      <c r="AD20" s="8">
        <f>四年级!E52</f>
        <v>0</v>
      </c>
      <c r="AE20" s="8">
        <f>四年级!E109</f>
        <v>0</v>
      </c>
      <c r="AF20" s="8">
        <f>四年级!E166</f>
        <v>0</v>
      </c>
      <c r="AG20" s="8">
        <f>四年级!E223</f>
        <v>0</v>
      </c>
      <c r="AH20" s="8">
        <f>四年级!E280</f>
        <v>0</v>
      </c>
      <c r="AI20" s="8">
        <f>四年级!E337</f>
        <v>0</v>
      </c>
      <c r="AJ20" s="8">
        <f>四年级!E395</f>
        <v>0</v>
      </c>
      <c r="AK20" s="8">
        <f>四年级!E454</f>
        <v>0</v>
      </c>
      <c r="AL20" s="7">
        <f>五年级!D52</f>
        <v>3</v>
      </c>
      <c r="AM20" s="7">
        <f>五年级!D110</f>
        <v>2</v>
      </c>
      <c r="AN20" s="7">
        <f>五年级!D168</f>
        <v>2</v>
      </c>
      <c r="AO20" s="7">
        <f>五年级!D226</f>
        <v>3</v>
      </c>
      <c r="AP20" s="7">
        <f>五年级!D284</f>
        <v>1</v>
      </c>
      <c r="AQ20" s="7">
        <f>五年级!D343</f>
        <v>2</v>
      </c>
      <c r="AR20" s="7">
        <f>五年级!D402</f>
        <v>1</v>
      </c>
      <c r="AS20" s="8">
        <f>六年级!D52</f>
        <v>2</v>
      </c>
      <c r="AT20" s="8">
        <f>六年级!D110</f>
        <v>3</v>
      </c>
      <c r="AU20" s="8">
        <f>六年级!D168</f>
        <v>5</v>
      </c>
      <c r="AV20" s="8">
        <f>六年级!D225</f>
        <v>3</v>
      </c>
      <c r="AW20" s="8">
        <f>六年级!D282</f>
        <v>6</v>
      </c>
      <c r="AX20" s="8">
        <f>六年级!D340</f>
        <v>4</v>
      </c>
    </row>
    <row r="21" ht="26.25" customHeight="1" spans="1:50">
      <c r="A21" s="322"/>
      <c r="B21" s="326" t="s">
        <v>95</v>
      </c>
      <c r="C21" s="7">
        <f>一年级!D54</f>
        <v>0</v>
      </c>
      <c r="D21" s="7">
        <f>一年级!D114</f>
        <v>0</v>
      </c>
      <c r="E21" s="7">
        <f>一年级!D175</f>
        <v>0</v>
      </c>
      <c r="F21" s="7">
        <f>一年级!D236</f>
        <v>0</v>
      </c>
      <c r="G21" s="7">
        <f>一年级!D297</f>
        <v>0</v>
      </c>
      <c r="H21" s="7">
        <f>一年级!D358</f>
        <v>0</v>
      </c>
      <c r="I21" s="7">
        <f>一年级!D419</f>
        <v>0</v>
      </c>
      <c r="J21" s="7">
        <f>一年级!D480</f>
        <v>0</v>
      </c>
      <c r="K21" s="8">
        <f>二年级!E53</f>
        <v>0</v>
      </c>
      <c r="L21" s="8">
        <f>二年级!E112</f>
        <v>1</v>
      </c>
      <c r="M21" s="8">
        <f>二年级!E171</f>
        <v>3</v>
      </c>
      <c r="N21" s="8">
        <f>二年级!E229</f>
        <v>3</v>
      </c>
      <c r="O21" s="8">
        <f>二年级!E288</f>
        <v>3</v>
      </c>
      <c r="P21" s="8">
        <f>二年级!E346</f>
        <v>3</v>
      </c>
      <c r="Q21" s="8">
        <f>二年级!E404</f>
        <v>1</v>
      </c>
      <c r="R21" s="8">
        <f>二年级!E462</f>
        <v>5</v>
      </c>
      <c r="S21" s="8">
        <f>二年级!E520</f>
        <v>1</v>
      </c>
      <c r="T21" s="8">
        <f>二年级!E578</f>
        <v>2</v>
      </c>
      <c r="U21" s="7">
        <f>三年级!E53</f>
        <v>4</v>
      </c>
      <c r="V21" s="7">
        <f>三年级!E111</f>
        <v>2</v>
      </c>
      <c r="W21" s="7">
        <f>三年级!E170</f>
        <v>5</v>
      </c>
      <c r="X21" s="7">
        <f>三年级!E229</f>
        <v>1</v>
      </c>
      <c r="Y21" s="7">
        <f>三年级!E288</f>
        <v>1</v>
      </c>
      <c r="Z21" s="7">
        <f>三年级!E347</f>
        <v>2</v>
      </c>
      <c r="AA21" s="7">
        <f>三年级!E407</f>
        <v>1</v>
      </c>
      <c r="AB21" s="7">
        <f>三年级!E469</f>
        <v>2</v>
      </c>
      <c r="AC21" s="7">
        <f>三年级!E529</f>
        <v>2</v>
      </c>
      <c r="AD21" s="8">
        <f>四年级!E53</f>
        <v>0</v>
      </c>
      <c r="AE21" s="8">
        <f>四年级!E110</f>
        <v>0</v>
      </c>
      <c r="AF21" s="8">
        <f>四年级!E167</f>
        <v>0</v>
      </c>
      <c r="AG21" s="8">
        <f>四年级!E224</f>
        <v>0</v>
      </c>
      <c r="AH21" s="8">
        <f>四年级!E281</f>
        <v>0</v>
      </c>
      <c r="AI21" s="8">
        <f>四年级!E338</f>
        <v>0</v>
      </c>
      <c r="AJ21" s="8">
        <f>四年级!E396</f>
        <v>0</v>
      </c>
      <c r="AK21" s="8">
        <f>四年级!E455</f>
        <v>0</v>
      </c>
      <c r="AL21" s="7">
        <f>五年级!D53</f>
        <v>4</v>
      </c>
      <c r="AM21" s="7">
        <f>五年级!D111</f>
        <v>7</v>
      </c>
      <c r="AN21" s="7">
        <f>五年级!D169</f>
        <v>5</v>
      </c>
      <c r="AO21" s="7">
        <f>五年级!D227</f>
        <v>4</v>
      </c>
      <c r="AP21" s="7">
        <f>五年级!D285</f>
        <v>2</v>
      </c>
      <c r="AQ21" s="7">
        <f>五年级!D344</f>
        <v>1</v>
      </c>
      <c r="AR21" s="7">
        <f>五年级!D403</f>
        <v>5</v>
      </c>
      <c r="AS21" s="8">
        <f>六年级!D53</f>
        <v>4</v>
      </c>
      <c r="AT21" s="8">
        <f>六年级!D111</f>
        <v>6</v>
      </c>
      <c r="AU21" s="8">
        <f>六年级!D169</f>
        <v>4</v>
      </c>
      <c r="AV21" s="8">
        <f>六年级!D226</f>
        <v>5</v>
      </c>
      <c r="AW21" s="8">
        <f>六年级!D283</f>
        <v>4</v>
      </c>
      <c r="AX21" s="8">
        <f>六年级!D341</f>
        <v>8</v>
      </c>
    </row>
    <row r="22" ht="26.25" customHeight="1" spans="1:50">
      <c r="A22" s="322"/>
      <c r="B22" s="260" t="s">
        <v>96</v>
      </c>
      <c r="C22" s="276">
        <f>一年级!D55</f>
        <v>0.977777777777778</v>
      </c>
      <c r="D22" s="276">
        <f>一年级!D115</f>
        <v>0.978723404255319</v>
      </c>
      <c r="E22" s="276">
        <f>一年级!D176</f>
        <v>0.875</v>
      </c>
      <c r="F22" s="276">
        <f>一年级!D237</f>
        <v>0.916666666666667</v>
      </c>
      <c r="G22" s="276">
        <f>一年级!D298</f>
        <v>1</v>
      </c>
      <c r="H22" s="276">
        <f>一年级!D359</f>
        <v>0.916666666666667</v>
      </c>
      <c r="I22" s="12">
        <f>一年级!D420</f>
        <v>0.893617021276596</v>
      </c>
      <c r="J22" s="12">
        <f>一年级!D481</f>
        <v>0.977777777777778</v>
      </c>
      <c r="K22" s="275">
        <f>二年级!E55</f>
        <v>0.348837209302326</v>
      </c>
      <c r="L22" s="275">
        <f>二年级!E114</f>
        <v>0.355555555555556</v>
      </c>
      <c r="M22" s="275">
        <f>二年级!E173</f>
        <v>0.333333333333333</v>
      </c>
      <c r="N22" s="275">
        <f>二年级!E231</f>
        <v>0.181818181818182</v>
      </c>
      <c r="O22" s="275">
        <f>二年级!E290</f>
        <v>0.217391304347826</v>
      </c>
      <c r="P22" s="275">
        <f>二年级!E348</f>
        <v>0.181818181818182</v>
      </c>
      <c r="Q22" s="275">
        <f>二年级!E406</f>
        <v>0.318181818181818</v>
      </c>
      <c r="R22" s="275">
        <f>二年级!E464</f>
        <v>0.261904761904762</v>
      </c>
      <c r="S22" s="275">
        <f>二年级!E522</f>
        <v>0.386363636363636</v>
      </c>
      <c r="T22" s="275">
        <f>二年级!E580</f>
        <v>0.159090909090909</v>
      </c>
      <c r="U22" s="276">
        <f>三年级!E55</f>
        <v>0.555555555555556</v>
      </c>
      <c r="V22" s="276">
        <f>三年级!E113</f>
        <v>0.533333333333333</v>
      </c>
      <c r="W22" s="276">
        <f>三年级!E172</f>
        <v>0.41304347826087</v>
      </c>
      <c r="X22" s="276">
        <f>三年级!E231</f>
        <v>0.636363636363636</v>
      </c>
      <c r="Y22" s="276">
        <f>三年级!E290</f>
        <v>0.456521739130435</v>
      </c>
      <c r="Z22" s="276">
        <f>三年级!E349</f>
        <v>0.444444444444444</v>
      </c>
      <c r="AA22" s="276">
        <f>三年级!E409</f>
        <v>0.511111111111111</v>
      </c>
      <c r="AB22" s="276">
        <f>三年级!E471</f>
        <v>0.488888888888889</v>
      </c>
      <c r="AC22" s="276">
        <f>三年级!E531</f>
        <v>0.511627906976744</v>
      </c>
      <c r="AD22" s="275" t="e">
        <f>四年级!E54</f>
        <v>#DIV/0!</v>
      </c>
      <c r="AE22" s="275" t="e">
        <f>四年级!E111</f>
        <v>#DIV/0!</v>
      </c>
      <c r="AF22" s="275" t="e">
        <f>四年级!E168</f>
        <v>#DIV/0!</v>
      </c>
      <c r="AG22" s="275" t="e">
        <f>四年级!E225</f>
        <v>#DIV/0!</v>
      </c>
      <c r="AH22" s="275" t="e">
        <f>四年级!E282</f>
        <v>#DIV/0!</v>
      </c>
      <c r="AI22" s="275" t="e">
        <f>四年级!E339</f>
        <v>#DIV/0!</v>
      </c>
      <c r="AJ22" s="275" t="e">
        <f>四年级!E397</f>
        <v>#DIV/0!</v>
      </c>
      <c r="AK22" s="275" t="e">
        <f>四年级!E456</f>
        <v>#DIV/0!</v>
      </c>
      <c r="AL22" s="276">
        <f>五年级!D54</f>
        <v>0.744186046511628</v>
      </c>
      <c r="AM22" s="276">
        <f>五年级!D112</f>
        <v>0.704545454545455</v>
      </c>
      <c r="AN22" s="276">
        <f>五年级!D170</f>
        <v>0.755555555555556</v>
      </c>
      <c r="AO22" s="276">
        <f>五年级!D228</f>
        <v>0.790697674418605</v>
      </c>
      <c r="AP22" s="276">
        <f>五年级!D286</f>
        <v>0.822222222222222</v>
      </c>
      <c r="AQ22" s="276">
        <f>五年级!D345</f>
        <v>0.840909090909091</v>
      </c>
      <c r="AR22" s="276">
        <f>五年级!D404</f>
        <v>0.704545454545455</v>
      </c>
      <c r="AS22" s="275">
        <f>六年级!D54</f>
        <v>0.75609756097561</v>
      </c>
      <c r="AT22" s="275">
        <f>六年级!D112</f>
        <v>0.615384615384616</v>
      </c>
      <c r="AU22" s="275">
        <f>六年级!D170</f>
        <v>0.625</v>
      </c>
      <c r="AV22" s="275">
        <f>六年级!D227</f>
        <v>0.575</v>
      </c>
      <c r="AW22" s="275">
        <f>六年级!D284</f>
        <v>0.564102564102564</v>
      </c>
      <c r="AX22" s="275">
        <f>六年级!D342</f>
        <v>0.439024390243903</v>
      </c>
    </row>
    <row r="23" ht="26.25" customHeight="1" spans="1:50">
      <c r="A23" s="322"/>
      <c r="B23" s="260" t="s">
        <v>97</v>
      </c>
      <c r="C23" s="276">
        <f>一年级!D56</f>
        <v>1</v>
      </c>
      <c r="D23" s="276">
        <f>一年级!D116</f>
        <v>1</v>
      </c>
      <c r="E23" s="276">
        <f>一年级!D177</f>
        <v>1</v>
      </c>
      <c r="F23" s="276">
        <f>一年级!D238</f>
        <v>1</v>
      </c>
      <c r="G23" s="276">
        <f>一年级!D299</f>
        <v>1</v>
      </c>
      <c r="H23" s="276">
        <f>一年级!D360</f>
        <v>1</v>
      </c>
      <c r="I23" s="7">
        <f>一年级!D421</f>
        <v>1</v>
      </c>
      <c r="J23" s="7">
        <f>一年级!D482</f>
        <v>1</v>
      </c>
      <c r="K23" s="275">
        <f>二年级!E56</f>
        <v>1</v>
      </c>
      <c r="L23" s="275">
        <f>二年级!E115</f>
        <v>0.977777777777778</v>
      </c>
      <c r="M23" s="275">
        <f>二年级!E174</f>
        <v>0.928571428571429</v>
      </c>
      <c r="N23" s="275">
        <f>二年级!E232</f>
        <v>0.931818181818182</v>
      </c>
      <c r="O23" s="275">
        <f>二年级!E291</f>
        <v>0.934782608695652</v>
      </c>
      <c r="P23" s="275">
        <f>二年级!E349</f>
        <v>0.931818181818182</v>
      </c>
      <c r="Q23" s="275">
        <f>二年级!E407</f>
        <v>0.977272727272727</v>
      </c>
      <c r="R23" s="275">
        <f>二年级!E465</f>
        <v>0.857142857142857</v>
      </c>
      <c r="S23" s="275">
        <f>二年级!E523</f>
        <v>0.954545454545455</v>
      </c>
      <c r="T23" s="275">
        <f>二年级!E581</f>
        <v>0.954545454545455</v>
      </c>
      <c r="U23" s="276">
        <f>三年级!E56</f>
        <v>0.911111111111111</v>
      </c>
      <c r="V23" s="276">
        <f>三年级!E114</f>
        <v>0.955555555555556</v>
      </c>
      <c r="W23" s="276">
        <f>三年级!E173</f>
        <v>0.891304347826087</v>
      </c>
      <c r="X23" s="276">
        <f>三年级!E232</f>
        <v>0.977272727272727</v>
      </c>
      <c r="Y23" s="276">
        <f>三年级!E291</f>
        <v>0.978260869565218</v>
      </c>
      <c r="Z23" s="276">
        <f>三年级!E350</f>
        <v>0.888888888888889</v>
      </c>
      <c r="AA23" s="276">
        <f>三年级!E410</f>
        <v>0.977777777777778</v>
      </c>
      <c r="AB23" s="276">
        <f>三年级!E472</f>
        <v>0.933333333333333</v>
      </c>
      <c r="AC23" s="276">
        <f>三年级!E532</f>
        <v>0.930232558139535</v>
      </c>
      <c r="AD23" s="275" t="e">
        <f>四年级!E55</f>
        <v>#DIV/0!</v>
      </c>
      <c r="AE23" s="275" t="e">
        <f>四年级!E112</f>
        <v>#DIV/0!</v>
      </c>
      <c r="AF23" s="275" t="e">
        <f>四年级!E169</f>
        <v>#DIV/0!</v>
      </c>
      <c r="AG23" s="275" t="e">
        <f>四年级!E226</f>
        <v>#DIV/0!</v>
      </c>
      <c r="AH23" s="275" t="e">
        <f>四年级!E283</f>
        <v>#DIV/0!</v>
      </c>
      <c r="AI23" s="275" t="e">
        <f>四年级!E340</f>
        <v>#DIV/0!</v>
      </c>
      <c r="AJ23" s="275" t="e">
        <f>四年级!E398</f>
        <v>#DIV/0!</v>
      </c>
      <c r="AK23" s="275" t="e">
        <f>四年级!E457</f>
        <v>#DIV/0!</v>
      </c>
      <c r="AL23" s="276">
        <f>五年级!D55</f>
        <v>0.906976744186047</v>
      </c>
      <c r="AM23" s="276">
        <f>五年级!D113</f>
        <v>0.840909090909091</v>
      </c>
      <c r="AN23" s="276">
        <f>五年级!D171</f>
        <v>0.888888888888889</v>
      </c>
      <c r="AO23" s="276">
        <f>五年级!D229</f>
        <v>0.906976744186047</v>
      </c>
      <c r="AP23" s="276">
        <f>五年级!D287</f>
        <v>0.955555555555556</v>
      </c>
      <c r="AQ23" s="276">
        <f>五年级!D346</f>
        <v>0.977272727272727</v>
      </c>
      <c r="AR23" s="276">
        <f>五年级!D405</f>
        <v>0.886363636363637</v>
      </c>
      <c r="AS23" s="275">
        <f>六年级!D55</f>
        <v>0.902439024390244</v>
      </c>
      <c r="AT23" s="275">
        <f>六年级!D113</f>
        <v>0.846153846153846</v>
      </c>
      <c r="AU23" s="275">
        <f>六年级!D171</f>
        <v>0.9</v>
      </c>
      <c r="AV23" s="275">
        <f>六年级!D228</f>
        <v>0.875</v>
      </c>
      <c r="AW23" s="275">
        <f>六年级!D285</f>
        <v>0.897435897435898</v>
      </c>
      <c r="AX23" s="275">
        <f>六年级!D343</f>
        <v>0.804878048780488</v>
      </c>
    </row>
    <row r="24" ht="26.25" customHeight="1" spans="1:50">
      <c r="A24" s="322"/>
      <c r="B24" s="263" t="s">
        <v>98</v>
      </c>
      <c r="C24" s="274">
        <f>一年级!D57</f>
        <v>5.02337968247906</v>
      </c>
      <c r="D24" s="274">
        <f>一年级!D117</f>
        <v>4.33858407183509</v>
      </c>
      <c r="E24" s="274">
        <f>一年级!D178</f>
        <v>7.37448159014614</v>
      </c>
      <c r="F24" s="274">
        <f>一年级!D239</f>
        <v>5.03586428312104</v>
      </c>
      <c r="G24" s="274">
        <f>一年级!D300</f>
        <v>3.00080504496283</v>
      </c>
      <c r="H24" s="274">
        <f>一年级!D361</f>
        <v>6.56524132207045</v>
      </c>
      <c r="I24" s="12">
        <f>一年级!D422</f>
        <v>8.03069965259991</v>
      </c>
      <c r="J24" s="12">
        <f>一年级!D483</f>
        <v>5.94443972434439</v>
      </c>
      <c r="K24" s="273">
        <f>二年级!E57</f>
        <v>10.2511512466949</v>
      </c>
      <c r="L24" s="273">
        <f>二年级!E116</f>
        <v>12.8525829656489</v>
      </c>
      <c r="M24" s="273">
        <f>二年级!E175</f>
        <v>12.6223627666078</v>
      </c>
      <c r="N24" s="273">
        <f>二年级!E233</f>
        <v>11.9328636408996</v>
      </c>
      <c r="O24" s="273">
        <f>二年级!E292</f>
        <v>12.2193963575536</v>
      </c>
      <c r="P24" s="273">
        <f>二年级!E350</f>
        <v>12.1474544702052</v>
      </c>
      <c r="Q24" s="273">
        <f>二年级!E408</f>
        <v>11.8317742821543</v>
      </c>
      <c r="R24" s="273">
        <f>二年级!E466</f>
        <v>15.312179267304</v>
      </c>
      <c r="S24" s="273">
        <f>二年级!E524</f>
        <v>13.7553132152288</v>
      </c>
      <c r="T24" s="273">
        <f>二年级!E582</f>
        <v>10.5759297793468</v>
      </c>
      <c r="U24" s="274">
        <f>三年级!E57</f>
        <v>12.7353401559946</v>
      </c>
      <c r="V24" s="274">
        <f>三年级!E115</f>
        <v>11.3359845383868</v>
      </c>
      <c r="W24" s="274">
        <f>三年级!E174</f>
        <v>12.7534640553313</v>
      </c>
      <c r="X24" s="274">
        <f>三年级!E233</f>
        <v>9.1318449376987</v>
      </c>
      <c r="Y24" s="274">
        <f>三年级!E292</f>
        <v>10.2174426969619</v>
      </c>
      <c r="Z24" s="274">
        <f>三年级!E351</f>
        <v>17.6627497087154</v>
      </c>
      <c r="AA24" s="274">
        <f>三年级!E411</f>
        <v>9.58906942957723</v>
      </c>
      <c r="AB24" s="274">
        <f>三年级!E473</f>
        <v>13.0375138610384</v>
      </c>
      <c r="AC24" s="274">
        <f>三年级!E533</f>
        <v>12.82741734173</v>
      </c>
      <c r="AD24" s="273" t="e">
        <f>四年级!E56</f>
        <v>#DIV/0!</v>
      </c>
      <c r="AE24" s="273" t="e">
        <f>四年级!E113</f>
        <v>#DIV/0!</v>
      </c>
      <c r="AF24" s="273" t="e">
        <f>四年级!E170</f>
        <v>#DIV/0!</v>
      </c>
      <c r="AG24" s="273" t="e">
        <f>四年级!E227</f>
        <v>#DIV/0!</v>
      </c>
      <c r="AH24" s="273" t="e">
        <f>四年级!E284</f>
        <v>#DIV/0!</v>
      </c>
      <c r="AI24" s="273" t="e">
        <f>四年级!E341</f>
        <v>#DIV/0!</v>
      </c>
      <c r="AJ24" s="273" t="e">
        <f>四年级!E399</f>
        <v>#DIV/0!</v>
      </c>
      <c r="AK24" s="273" t="e">
        <f>四年级!E458</f>
        <v>#DIV/0!</v>
      </c>
      <c r="AL24" s="274">
        <f>五年级!D56</f>
        <v>18.9731479544147</v>
      </c>
      <c r="AM24" s="274">
        <f>五年级!D114</f>
        <v>21.6741039303574</v>
      </c>
      <c r="AN24" s="274">
        <f>五年级!D172</f>
        <v>16.2981067252697</v>
      </c>
      <c r="AO24" s="274">
        <f>五年级!D230</f>
        <v>18.0522497470601</v>
      </c>
      <c r="AP24" s="274">
        <f>五年级!D288</f>
        <v>14.052094635191</v>
      </c>
      <c r="AQ24" s="274">
        <f>五年级!D347</f>
        <v>12.7963548175774</v>
      </c>
      <c r="AR24" s="274">
        <f>五年级!D406</f>
        <v>18.8495314571005</v>
      </c>
      <c r="AS24" s="273">
        <f>六年级!D56</f>
        <v>16.6327897576429</v>
      </c>
      <c r="AT24" s="273">
        <f>六年级!D114</f>
        <v>24.4285567720427</v>
      </c>
      <c r="AU24" s="273">
        <f>六年级!D172</f>
        <v>18.6299834152176</v>
      </c>
      <c r="AV24" s="273">
        <f>六年级!D229</f>
        <v>20.0035093075036</v>
      </c>
      <c r="AW24" s="273">
        <f>六年级!D286</f>
        <v>15.9814332219379</v>
      </c>
      <c r="AX24" s="273">
        <f>六年级!D344</f>
        <v>22.8669468031384</v>
      </c>
    </row>
    <row r="25" ht="26.25" customHeight="1" spans="1:46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</row>
    <row r="26" ht="26.25" customHeight="1" spans="1:50">
      <c r="A26" s="322" t="s">
        <v>124</v>
      </c>
      <c r="B26" s="251"/>
      <c r="C26" s="7" t="s">
        <v>2</v>
      </c>
      <c r="D26" s="7" t="s">
        <v>3</v>
      </c>
      <c r="E26" s="7" t="s">
        <v>4</v>
      </c>
      <c r="F26" s="7" t="s">
        <v>5</v>
      </c>
      <c r="G26" s="87" t="s">
        <v>6</v>
      </c>
      <c r="H26" s="7" t="s">
        <v>7</v>
      </c>
      <c r="I26" s="7" t="s">
        <v>8</v>
      </c>
      <c r="J26" s="7" t="s">
        <v>9</v>
      </c>
      <c r="K26" s="8" t="s">
        <v>10</v>
      </c>
      <c r="L26" s="8" t="s">
        <v>11</v>
      </c>
      <c r="M26" s="8" t="s">
        <v>12</v>
      </c>
      <c r="N26" s="8" t="s">
        <v>13</v>
      </c>
      <c r="O26" s="8" t="s">
        <v>14</v>
      </c>
      <c r="P26" s="8" t="s">
        <v>15</v>
      </c>
      <c r="Q26" s="8" t="s">
        <v>16</v>
      </c>
      <c r="R26" s="8" t="s">
        <v>17</v>
      </c>
      <c r="S26" s="8" t="s">
        <v>18</v>
      </c>
      <c r="T26" s="8" t="s">
        <v>19</v>
      </c>
      <c r="U26" s="7" t="s">
        <v>20</v>
      </c>
      <c r="V26" s="7" t="s">
        <v>21</v>
      </c>
      <c r="W26" s="7" t="s">
        <v>22</v>
      </c>
      <c r="X26" s="7" t="s">
        <v>23</v>
      </c>
      <c r="Y26" s="7" t="s">
        <v>24</v>
      </c>
      <c r="Z26" s="7" t="s">
        <v>25</v>
      </c>
      <c r="AA26" s="7" t="s">
        <v>26</v>
      </c>
      <c r="AB26" s="7" t="s">
        <v>27</v>
      </c>
      <c r="AC26" s="7" t="s">
        <v>28</v>
      </c>
      <c r="AD26" s="8" t="s">
        <v>29</v>
      </c>
      <c r="AE26" s="8" t="s">
        <v>30</v>
      </c>
      <c r="AF26" s="8" t="s">
        <v>31</v>
      </c>
      <c r="AG26" s="8" t="s">
        <v>32</v>
      </c>
      <c r="AH26" s="8" t="s">
        <v>33</v>
      </c>
      <c r="AI26" s="8" t="s">
        <v>34</v>
      </c>
      <c r="AJ26" s="8" t="s">
        <v>35</v>
      </c>
      <c r="AK26" s="8" t="s">
        <v>36</v>
      </c>
      <c r="AL26" s="7" t="s">
        <v>37</v>
      </c>
      <c r="AM26" s="7" t="s">
        <v>38</v>
      </c>
      <c r="AN26" s="7" t="s">
        <v>39</v>
      </c>
      <c r="AO26" s="7" t="s">
        <v>40</v>
      </c>
      <c r="AP26" s="7" t="s">
        <v>41</v>
      </c>
      <c r="AQ26" s="7" t="s">
        <v>42</v>
      </c>
      <c r="AR26" s="7" t="s">
        <v>43</v>
      </c>
      <c r="AS26" s="8" t="s">
        <v>44</v>
      </c>
      <c r="AT26" s="8" t="s">
        <v>45</v>
      </c>
      <c r="AU26" s="8" t="s">
        <v>46</v>
      </c>
      <c r="AV26" s="8" t="s">
        <v>47</v>
      </c>
      <c r="AW26" s="8" t="s">
        <v>48</v>
      </c>
      <c r="AX26" s="8" t="s">
        <v>49</v>
      </c>
    </row>
    <row r="27" ht="26.25" customHeight="1" spans="1:50">
      <c r="A27" s="322"/>
      <c r="B27" s="7" t="s">
        <v>50</v>
      </c>
      <c r="C27" s="3" t="s">
        <v>125</v>
      </c>
      <c r="D27" s="3" t="s">
        <v>125</v>
      </c>
      <c r="E27" s="3" t="s">
        <v>126</v>
      </c>
      <c r="F27" s="329" t="s">
        <v>126</v>
      </c>
      <c r="G27" s="330" t="s">
        <v>127</v>
      </c>
      <c r="H27" s="331" t="s">
        <v>127</v>
      </c>
      <c r="I27" s="334" t="s">
        <v>125</v>
      </c>
      <c r="J27" s="335" t="s">
        <v>125</v>
      </c>
      <c r="K27" s="336" t="s">
        <v>128</v>
      </c>
      <c r="L27" s="336" t="s">
        <v>129</v>
      </c>
      <c r="M27" s="336" t="s">
        <v>130</v>
      </c>
      <c r="N27" s="336" t="s">
        <v>131</v>
      </c>
      <c r="O27" s="336" t="s">
        <v>132</v>
      </c>
      <c r="P27" s="336" t="s">
        <v>132</v>
      </c>
      <c r="Q27" s="336" t="s">
        <v>133</v>
      </c>
      <c r="R27" s="336" t="s">
        <v>133</v>
      </c>
      <c r="S27" s="336" t="s">
        <v>134</v>
      </c>
      <c r="T27" s="8" t="s">
        <v>134</v>
      </c>
      <c r="U27" s="3" t="s">
        <v>135</v>
      </c>
      <c r="V27" s="3" t="s">
        <v>135</v>
      </c>
      <c r="W27" s="3" t="s">
        <v>135</v>
      </c>
      <c r="X27" s="3" t="s">
        <v>136</v>
      </c>
      <c r="Y27" s="3" t="s">
        <v>132</v>
      </c>
      <c r="Z27" s="3" t="s">
        <v>132</v>
      </c>
      <c r="AA27" s="4" t="s">
        <v>137</v>
      </c>
      <c r="AB27" s="3" t="s">
        <v>137</v>
      </c>
      <c r="AC27" s="7" t="s">
        <v>137</v>
      </c>
      <c r="AD27" s="340" t="s">
        <v>128</v>
      </c>
      <c r="AE27" s="340" t="s">
        <v>128</v>
      </c>
      <c r="AF27" s="340" t="s">
        <v>127</v>
      </c>
      <c r="AG27" s="340" t="s">
        <v>127</v>
      </c>
      <c r="AH27" s="340" t="s">
        <v>138</v>
      </c>
      <c r="AI27" s="332" t="s">
        <v>139</v>
      </c>
      <c r="AJ27" s="332" t="s">
        <v>139</v>
      </c>
      <c r="AK27" s="332" t="s">
        <v>139</v>
      </c>
      <c r="AL27" s="3" t="s">
        <v>140</v>
      </c>
      <c r="AM27" s="3" t="s">
        <v>140</v>
      </c>
      <c r="AN27" s="4" t="s">
        <v>126</v>
      </c>
      <c r="AO27" s="4" t="s">
        <v>126</v>
      </c>
      <c r="AP27" s="4" t="s">
        <v>141</v>
      </c>
      <c r="AQ27" s="4" t="s">
        <v>141</v>
      </c>
      <c r="AR27" s="7" t="s">
        <v>141</v>
      </c>
      <c r="AS27" s="340" t="s">
        <v>133</v>
      </c>
      <c r="AT27" s="340" t="s">
        <v>133</v>
      </c>
      <c r="AU27" s="340" t="s">
        <v>130</v>
      </c>
      <c r="AV27" s="332" t="s">
        <v>130</v>
      </c>
      <c r="AW27" s="332" t="s">
        <v>142</v>
      </c>
      <c r="AX27" s="332" t="s">
        <v>128</v>
      </c>
    </row>
    <row r="28" ht="26.25" customHeight="1" spans="1:50">
      <c r="A28" s="322"/>
      <c r="B28" s="125" t="s">
        <v>90</v>
      </c>
      <c r="C28" s="7">
        <f>一年级!E49</f>
        <v>0</v>
      </c>
      <c r="D28" s="7">
        <f>一年级!E109</f>
        <v>0</v>
      </c>
      <c r="E28" s="7">
        <f>一年级!E170</f>
        <v>0</v>
      </c>
      <c r="F28" s="7">
        <f>一年级!E231</f>
        <v>0</v>
      </c>
      <c r="G28" s="7">
        <f>一年级!E292</f>
        <v>0</v>
      </c>
      <c r="H28" s="7">
        <f>一年级!E353</f>
        <v>0</v>
      </c>
      <c r="I28" s="7">
        <f>一年级!F414</f>
        <v>0</v>
      </c>
      <c r="J28" s="7">
        <f>一年级!E475</f>
        <v>0</v>
      </c>
      <c r="K28" s="8">
        <f>二年级!F48</f>
        <v>4055.5</v>
      </c>
      <c r="L28" s="8">
        <f>二年级!F107</f>
        <v>4223</v>
      </c>
      <c r="M28" s="8">
        <f>二年级!F166</f>
        <v>3898.5</v>
      </c>
      <c r="N28" s="8">
        <f>二年级!F224</f>
        <v>4118</v>
      </c>
      <c r="O28" s="8">
        <f>二年级!F283</f>
        <v>4230.5</v>
      </c>
      <c r="P28" s="8">
        <f>二年级!F341</f>
        <v>3883</v>
      </c>
      <c r="Q28" s="8">
        <f>二年级!F399</f>
        <v>4015</v>
      </c>
      <c r="R28" s="8">
        <f>二年级!F457</f>
        <v>3635.5</v>
      </c>
      <c r="S28" s="8">
        <f>二年级!F515</f>
        <v>3818</v>
      </c>
      <c r="T28" s="8">
        <f>二年级!F573</f>
        <v>3992</v>
      </c>
      <c r="U28" s="7">
        <f>三年级!F48</f>
        <v>4055</v>
      </c>
      <c r="V28" s="7">
        <f>三年级!F106</f>
        <v>3931</v>
      </c>
      <c r="W28" s="7">
        <f>三年级!F165</f>
        <v>4127.4</v>
      </c>
      <c r="X28" s="7">
        <f>三年级!F224</f>
        <v>4251.5</v>
      </c>
      <c r="Y28" s="7">
        <f>三年级!F283</f>
        <v>4233.5</v>
      </c>
      <c r="Z28" s="7">
        <f>三年级!F342</f>
        <v>4147</v>
      </c>
      <c r="AA28" s="7">
        <f>三年级!F402</f>
        <v>4282.5</v>
      </c>
      <c r="AB28" s="7">
        <f>三年级!F464</f>
        <v>4232.5</v>
      </c>
      <c r="AC28" s="7">
        <f>三年级!F524</f>
        <v>4040.5</v>
      </c>
      <c r="AD28" s="8">
        <f>四年级!F48</f>
        <v>0</v>
      </c>
      <c r="AE28" s="8">
        <f>四年级!F105</f>
        <v>0</v>
      </c>
      <c r="AF28" s="8">
        <f>四年级!F162</f>
        <v>0</v>
      </c>
      <c r="AG28" s="8">
        <f>四年级!F219</f>
        <v>0</v>
      </c>
      <c r="AH28" s="8">
        <f>四年级!F276</f>
        <v>0</v>
      </c>
      <c r="AI28" s="8">
        <f>四年级!F333</f>
        <v>0</v>
      </c>
      <c r="AJ28" s="8">
        <f>四年级!F391</f>
        <v>0</v>
      </c>
      <c r="AK28" s="8">
        <f>四年级!F450</f>
        <v>0</v>
      </c>
      <c r="AL28" s="7">
        <f>五年级!E48</f>
        <v>3396.5</v>
      </c>
      <c r="AM28" s="7">
        <f>五年级!E106</f>
        <v>3559.5</v>
      </c>
      <c r="AN28" s="7">
        <f>五年级!E164</f>
        <v>3582</v>
      </c>
      <c r="AO28" s="7">
        <f>五年级!E222</f>
        <v>3242</v>
      </c>
      <c r="AP28" s="7">
        <f>五年级!E280</f>
        <v>3378.5</v>
      </c>
      <c r="AQ28" s="7">
        <f>五年级!E339</f>
        <v>3370</v>
      </c>
      <c r="AR28" s="7">
        <f>五年级!E398</f>
        <v>3147.5</v>
      </c>
      <c r="AS28" s="8">
        <f>六年级!E48</f>
        <v>3290</v>
      </c>
      <c r="AT28" s="8">
        <f>六年级!E106</f>
        <v>2866.5</v>
      </c>
      <c r="AU28" s="8">
        <f>六年级!E164</f>
        <v>3034.5</v>
      </c>
      <c r="AV28" s="8">
        <f>六年级!E221</f>
        <v>3100.5</v>
      </c>
      <c r="AW28" s="8">
        <f>六年级!E278</f>
        <v>3044</v>
      </c>
      <c r="AX28" s="8">
        <f>六年级!E336</f>
        <v>3071</v>
      </c>
    </row>
    <row r="29" ht="26.25" customHeight="1" spans="1:50">
      <c r="A29" s="323"/>
      <c r="B29" s="256" t="s">
        <v>91</v>
      </c>
      <c r="C29" s="274" t="e">
        <f>一年级!E50</f>
        <v>#DIV/0!</v>
      </c>
      <c r="D29" s="274" t="e">
        <f>一年级!E110</f>
        <v>#DIV/0!</v>
      </c>
      <c r="E29" s="274" t="e">
        <f>一年级!E171</f>
        <v>#DIV/0!</v>
      </c>
      <c r="F29" s="274" t="e">
        <f>一年级!E232</f>
        <v>#DIV/0!</v>
      </c>
      <c r="G29" s="274" t="e">
        <f>一年级!E293</f>
        <v>#DIV/0!</v>
      </c>
      <c r="H29" s="274" t="e">
        <f>一年级!E354</f>
        <v>#DIV/0!</v>
      </c>
      <c r="I29" s="7" t="e">
        <f>一年级!F415</f>
        <v>#DIV/0!</v>
      </c>
      <c r="J29" s="7" t="e">
        <f>一年级!E476</f>
        <v>#DIV/0!</v>
      </c>
      <c r="K29" s="273">
        <f>二年级!F49</f>
        <v>94.3139534883721</v>
      </c>
      <c r="L29" s="273">
        <f>二年级!F108</f>
        <v>93.8444444444445</v>
      </c>
      <c r="M29" s="273">
        <f>二年级!F167</f>
        <v>92.8214285714286</v>
      </c>
      <c r="N29" s="273">
        <f>二年级!F225</f>
        <v>93.5909090909091</v>
      </c>
      <c r="O29" s="273">
        <f>二年级!F284</f>
        <v>91.9673913043478</v>
      </c>
      <c r="P29" s="324">
        <f>二年级!F342</f>
        <v>88.25</v>
      </c>
      <c r="Q29" s="273">
        <f>二年级!F400</f>
        <v>91.25</v>
      </c>
      <c r="R29" s="273">
        <f>二年级!F458</f>
        <v>90.8875</v>
      </c>
      <c r="S29" s="273">
        <f>二年级!F516</f>
        <v>93.1219512195122</v>
      </c>
      <c r="T29" s="273">
        <f>二年级!F574</f>
        <v>90.7272727272728</v>
      </c>
      <c r="U29" s="274">
        <f>三年级!F49</f>
        <v>90.1111111111111</v>
      </c>
      <c r="V29" s="324">
        <f>三年级!F107</f>
        <v>87.3555555555556</v>
      </c>
      <c r="W29" s="324">
        <f>三年级!F166</f>
        <v>89.7260869565217</v>
      </c>
      <c r="X29" s="274">
        <f>三年级!F225</f>
        <v>96.625</v>
      </c>
      <c r="Y29" s="274">
        <f>三年级!F284</f>
        <v>92.0326086956522</v>
      </c>
      <c r="Z29" s="274">
        <f>三年级!F343</f>
        <v>92.1555555555556</v>
      </c>
      <c r="AA29" s="274">
        <f>三年级!F403</f>
        <v>95.1666666666667</v>
      </c>
      <c r="AB29" s="274">
        <f>三年级!F465</f>
        <v>92.0108695652174</v>
      </c>
      <c r="AC29" s="274">
        <f>三年级!F525</f>
        <v>93.9651162790698</v>
      </c>
      <c r="AD29" s="273" t="e">
        <f>四年级!F49</f>
        <v>#DIV/0!</v>
      </c>
      <c r="AE29" s="273" t="e">
        <f>四年级!F106</f>
        <v>#DIV/0!</v>
      </c>
      <c r="AF29" s="273" t="e">
        <f>四年级!F163</f>
        <v>#DIV/0!</v>
      </c>
      <c r="AG29" s="273" t="e">
        <f>四年级!F220</f>
        <v>#DIV/0!</v>
      </c>
      <c r="AH29" s="273" t="e">
        <f>四年级!F277</f>
        <v>#DIV/0!</v>
      </c>
      <c r="AI29" s="273" t="e">
        <f>四年级!F334</f>
        <v>#DIV/0!</v>
      </c>
      <c r="AJ29" s="273" t="e">
        <f>四年级!F392</f>
        <v>#DIV/0!</v>
      </c>
      <c r="AK29" s="273" t="e">
        <f>四年级!F451</f>
        <v>#DIV/0!</v>
      </c>
      <c r="AL29" s="274">
        <f>五年级!E49</f>
        <v>78.9883720930233</v>
      </c>
      <c r="AM29" s="274">
        <f>五年级!E107</f>
        <v>80.8977272727273</v>
      </c>
      <c r="AN29" s="274">
        <f>五年级!E165</f>
        <v>79.6</v>
      </c>
      <c r="AO29" s="324">
        <f>五年级!E223</f>
        <v>75.3953488372093</v>
      </c>
      <c r="AP29" s="324">
        <f>五年级!E281</f>
        <v>75.0777777777778</v>
      </c>
      <c r="AQ29" s="274">
        <f>五年级!E340</f>
        <v>76.5909090909091</v>
      </c>
      <c r="AR29" s="324">
        <f>五年级!E399</f>
        <v>71.5340909090909</v>
      </c>
      <c r="AS29" s="273">
        <f>六年级!E49</f>
        <v>80.2439024390244</v>
      </c>
      <c r="AT29" s="324">
        <f>六年级!E107</f>
        <v>73.5</v>
      </c>
      <c r="AU29" s="273">
        <f>六年级!E165</f>
        <v>75.8625</v>
      </c>
      <c r="AV29" s="273">
        <f>六年级!E222</f>
        <v>77.5125</v>
      </c>
      <c r="AW29" s="273">
        <f>六年级!E279</f>
        <v>78.0512820512821</v>
      </c>
      <c r="AX29" s="324">
        <f>六年级!E337</f>
        <v>74.9024390243903</v>
      </c>
    </row>
    <row r="30" ht="26.25" customHeight="1" spans="1:50">
      <c r="A30" s="322"/>
      <c r="B30" s="183" t="s">
        <v>92</v>
      </c>
      <c r="C30" s="7">
        <f>一年级!E51</f>
        <v>0</v>
      </c>
      <c r="D30" s="7">
        <f>一年级!E111</f>
        <v>0</v>
      </c>
      <c r="E30" s="7">
        <f>一年级!E172</f>
        <v>0</v>
      </c>
      <c r="F30" s="7">
        <f>一年级!E233</f>
        <v>0</v>
      </c>
      <c r="G30" s="7">
        <f>一年级!E294</f>
        <v>0</v>
      </c>
      <c r="H30" s="7">
        <f>一年级!E355</f>
        <v>0</v>
      </c>
      <c r="I30" s="7">
        <f>一年级!F416</f>
        <v>0</v>
      </c>
      <c r="J30" s="7">
        <f>一年级!E477</f>
        <v>0</v>
      </c>
      <c r="K30" s="8">
        <f>二年级!F50</f>
        <v>38</v>
      </c>
      <c r="L30" s="8">
        <f>二年级!F109</f>
        <v>35</v>
      </c>
      <c r="M30" s="8">
        <f>二年级!F168</f>
        <v>34</v>
      </c>
      <c r="N30" s="8">
        <f>二年级!F226</f>
        <v>39</v>
      </c>
      <c r="O30" s="8">
        <f>二年级!F285</f>
        <v>37</v>
      </c>
      <c r="P30" s="8">
        <f>二年级!F343</f>
        <v>25</v>
      </c>
      <c r="Q30" s="8">
        <f>二年级!F401</f>
        <v>34</v>
      </c>
      <c r="R30" s="8">
        <f>二年级!F459</f>
        <v>30</v>
      </c>
      <c r="S30" s="8">
        <f>二年级!F517</f>
        <v>33</v>
      </c>
      <c r="T30" s="8">
        <f>二年级!F575</f>
        <v>33</v>
      </c>
      <c r="U30" s="7">
        <f>三年级!F50</f>
        <v>37</v>
      </c>
      <c r="V30" s="7">
        <f>三年级!F108</f>
        <v>29</v>
      </c>
      <c r="W30" s="7">
        <f>三年级!F167</f>
        <v>36</v>
      </c>
      <c r="X30" s="7">
        <f>三年级!F226</f>
        <v>42</v>
      </c>
      <c r="Y30" s="7">
        <f>三年级!F285</f>
        <v>40</v>
      </c>
      <c r="Z30" s="7">
        <f>三年级!F344</f>
        <v>39</v>
      </c>
      <c r="AA30" s="7">
        <f>三年级!F404</f>
        <v>44</v>
      </c>
      <c r="AB30" s="7">
        <f>三年级!F466</f>
        <v>40</v>
      </c>
      <c r="AC30" s="7">
        <f>三年级!F526</f>
        <v>37</v>
      </c>
      <c r="AD30" s="8">
        <f>四年级!F50</f>
        <v>0</v>
      </c>
      <c r="AE30" s="8">
        <f>四年级!F107</f>
        <v>0</v>
      </c>
      <c r="AF30" s="8">
        <f>四年级!F164</f>
        <v>0</v>
      </c>
      <c r="AG30" s="8">
        <f>四年级!F221</f>
        <v>0</v>
      </c>
      <c r="AH30" s="8">
        <f>四年级!F278</f>
        <v>0</v>
      </c>
      <c r="AI30" s="8">
        <f>四年级!F335</f>
        <v>0</v>
      </c>
      <c r="AJ30" s="8">
        <f>四年级!F393</f>
        <v>0</v>
      </c>
      <c r="AK30" s="8">
        <f>四年级!F452</f>
        <v>0</v>
      </c>
      <c r="AL30" s="7">
        <f>五年级!E50</f>
        <v>26</v>
      </c>
      <c r="AM30" s="7">
        <f>五年级!E108</f>
        <v>31</v>
      </c>
      <c r="AN30" s="7">
        <f>五年级!E166</f>
        <v>27</v>
      </c>
      <c r="AO30" s="7">
        <f>五年级!E224</f>
        <v>24</v>
      </c>
      <c r="AP30" s="7">
        <f>五年级!E282</f>
        <v>24</v>
      </c>
      <c r="AQ30" s="7">
        <f>五年级!E341</f>
        <v>23</v>
      </c>
      <c r="AR30" s="7">
        <f>五年级!E400</f>
        <v>20</v>
      </c>
      <c r="AS30" s="8">
        <f>六年级!E50</f>
        <v>23</v>
      </c>
      <c r="AT30" s="8">
        <f>六年级!E108</f>
        <v>17</v>
      </c>
      <c r="AU30" s="8">
        <f>六年级!E166</f>
        <v>23</v>
      </c>
      <c r="AV30" s="8">
        <f>六年级!E223</f>
        <v>25</v>
      </c>
      <c r="AW30" s="8">
        <f>六年级!E280</f>
        <v>22</v>
      </c>
      <c r="AX30" s="8">
        <f>六年级!E338</f>
        <v>22</v>
      </c>
    </row>
    <row r="31" ht="26.25" customHeight="1" spans="1:50">
      <c r="A31" s="322"/>
      <c r="B31" s="183" t="s">
        <v>93</v>
      </c>
      <c r="C31" s="7">
        <f>一年级!E52</f>
        <v>0</v>
      </c>
      <c r="D31" s="7">
        <f>一年级!E112</f>
        <v>0</v>
      </c>
      <c r="E31" s="7">
        <f>一年级!E173</f>
        <v>0</v>
      </c>
      <c r="F31" s="7">
        <f>一年级!E234</f>
        <v>0</v>
      </c>
      <c r="G31" s="7">
        <f>一年级!E295</f>
        <v>0</v>
      </c>
      <c r="H31" s="7">
        <f>一年级!E356</f>
        <v>0</v>
      </c>
      <c r="I31" s="7">
        <f>一年级!F417</f>
        <v>0</v>
      </c>
      <c r="J31" s="7">
        <f>一年级!E478</f>
        <v>0</v>
      </c>
      <c r="K31" s="8">
        <f>二年级!F51</f>
        <v>4</v>
      </c>
      <c r="L31" s="8">
        <f>二年级!F110</f>
        <v>9</v>
      </c>
      <c r="M31" s="8">
        <f>二年级!F169</f>
        <v>5</v>
      </c>
      <c r="N31" s="8">
        <f>二年级!F227</f>
        <v>4</v>
      </c>
      <c r="O31" s="8">
        <f>二年级!F286</f>
        <v>7</v>
      </c>
      <c r="P31" s="8">
        <f>二年级!F344</f>
        <v>13</v>
      </c>
      <c r="Q31" s="8">
        <f>二年级!F402</f>
        <v>5</v>
      </c>
      <c r="R31" s="8">
        <f>二年级!F460</f>
        <v>6</v>
      </c>
      <c r="S31" s="8">
        <f>二年级!F518</f>
        <v>7</v>
      </c>
      <c r="T31" s="8">
        <f>二年级!F576</f>
        <v>7</v>
      </c>
      <c r="U31" s="7">
        <f>三年级!F51</f>
        <v>2</v>
      </c>
      <c r="V31" s="7">
        <f>三年级!F109</f>
        <v>10</v>
      </c>
      <c r="W31" s="7">
        <f>三年级!F168</f>
        <v>4</v>
      </c>
      <c r="X31" s="7">
        <f>三年级!F227</f>
        <v>1</v>
      </c>
      <c r="Y31" s="7">
        <f>三年级!F286</f>
        <v>2</v>
      </c>
      <c r="Z31" s="7">
        <f>三年级!F345</f>
        <v>2</v>
      </c>
      <c r="AA31" s="7">
        <f>三年级!F405</f>
        <v>1</v>
      </c>
      <c r="AB31" s="7">
        <f>三年级!F467</f>
        <v>2</v>
      </c>
      <c r="AC31" s="7">
        <f>三年级!F527</f>
        <v>5</v>
      </c>
      <c r="AD31" s="8">
        <f>四年级!F51</f>
        <v>0</v>
      </c>
      <c r="AE31" s="8">
        <f>四年级!F108</f>
        <v>0</v>
      </c>
      <c r="AF31" s="8">
        <f>四年级!F165</f>
        <v>0</v>
      </c>
      <c r="AG31" s="8">
        <f>四年级!F222</f>
        <v>0</v>
      </c>
      <c r="AH31" s="8">
        <f>四年级!F279</f>
        <v>0</v>
      </c>
      <c r="AI31" s="8">
        <f>四年级!F336</f>
        <v>0</v>
      </c>
      <c r="AJ31" s="8">
        <f>四年级!F394</f>
        <v>0</v>
      </c>
      <c r="AK31" s="8">
        <f>四年级!F453</f>
        <v>0</v>
      </c>
      <c r="AL31" s="7">
        <f>五年级!E51</f>
        <v>8</v>
      </c>
      <c r="AM31" s="7">
        <f>五年级!E109</f>
        <v>7</v>
      </c>
      <c r="AN31" s="7">
        <f>五年级!E167</f>
        <v>8</v>
      </c>
      <c r="AO31" s="7">
        <f>五年级!E225</f>
        <v>8</v>
      </c>
      <c r="AP31" s="7">
        <f>五年级!E283</f>
        <v>5</v>
      </c>
      <c r="AQ31" s="7">
        <f>五年级!E342</f>
        <v>5</v>
      </c>
      <c r="AR31" s="7">
        <f>五年级!E401</f>
        <v>8</v>
      </c>
      <c r="AS31" s="8">
        <f>六年级!E51</f>
        <v>10</v>
      </c>
      <c r="AT31" s="8">
        <f>六年级!E109</f>
        <v>10</v>
      </c>
      <c r="AU31" s="8">
        <f>六年级!E167</f>
        <v>2</v>
      </c>
      <c r="AV31" s="8">
        <f>六年级!E224</f>
        <v>6</v>
      </c>
      <c r="AW31" s="8">
        <f>六年级!E281</f>
        <v>6</v>
      </c>
      <c r="AX31" s="8">
        <f>六年级!E339</f>
        <v>3</v>
      </c>
    </row>
    <row r="32" ht="26.25" customHeight="1" spans="1:50">
      <c r="A32" s="322"/>
      <c r="B32" s="183" t="s">
        <v>94</v>
      </c>
      <c r="C32" s="7">
        <f>一年级!E53</f>
        <v>0</v>
      </c>
      <c r="D32" s="7">
        <f>一年级!E113</f>
        <v>0</v>
      </c>
      <c r="E32" s="7">
        <f>一年级!E174</f>
        <v>0</v>
      </c>
      <c r="F32" s="7">
        <f>一年级!E235</f>
        <v>0</v>
      </c>
      <c r="G32" s="7">
        <f>一年级!E296</f>
        <v>0</v>
      </c>
      <c r="H32" s="7">
        <f>一年级!E357</f>
        <v>0</v>
      </c>
      <c r="I32" s="7">
        <f>一年级!F418</f>
        <v>0</v>
      </c>
      <c r="J32" s="7">
        <f>一年级!E479</f>
        <v>0</v>
      </c>
      <c r="K32" s="8">
        <f>二年级!F52</f>
        <v>1</v>
      </c>
      <c r="L32" s="8">
        <f>二年级!F111</f>
        <v>1</v>
      </c>
      <c r="M32" s="8">
        <f>二年级!F170</f>
        <v>2</v>
      </c>
      <c r="N32" s="8">
        <f>二年级!F228</f>
        <v>1</v>
      </c>
      <c r="O32" s="8">
        <f>二年级!F287</f>
        <v>2</v>
      </c>
      <c r="P32" s="8">
        <f>二年级!F345</f>
        <v>4</v>
      </c>
      <c r="Q32" s="8">
        <f>二年级!F403</f>
        <v>5</v>
      </c>
      <c r="R32" s="8">
        <f>二年级!F461</f>
        <v>3</v>
      </c>
      <c r="S32" s="8">
        <f>二年级!F519</f>
        <v>0</v>
      </c>
      <c r="T32" s="8">
        <f>二年级!F577</f>
        <v>4</v>
      </c>
      <c r="U32" s="7">
        <f>三年级!F52</f>
        <v>2</v>
      </c>
      <c r="V32" s="7">
        <f>三年级!F110</f>
        <v>4</v>
      </c>
      <c r="W32" s="7">
        <f>三年级!F169</f>
        <v>3</v>
      </c>
      <c r="X32" s="7">
        <f>三年级!F228</f>
        <v>1</v>
      </c>
      <c r="Y32" s="7">
        <f>三年级!F287</f>
        <v>1</v>
      </c>
      <c r="Z32" s="7">
        <f>三年级!F346</f>
        <v>3</v>
      </c>
      <c r="AA32" s="7">
        <f>三年级!F406</f>
        <v>0</v>
      </c>
      <c r="AB32" s="7">
        <f>三年级!F468</f>
        <v>1</v>
      </c>
      <c r="AC32" s="7">
        <f>三年级!F528</f>
        <v>1</v>
      </c>
      <c r="AD32" s="8">
        <f>四年级!F52</f>
        <v>0</v>
      </c>
      <c r="AE32" s="8">
        <f>四年级!F109</f>
        <v>0</v>
      </c>
      <c r="AF32" s="8">
        <f>四年级!F166</f>
        <v>0</v>
      </c>
      <c r="AG32" s="8">
        <f>四年级!F223</f>
        <v>0</v>
      </c>
      <c r="AH32" s="8">
        <f>四年级!F280</f>
        <v>0</v>
      </c>
      <c r="AI32" s="8">
        <f>四年级!F337</f>
        <v>0</v>
      </c>
      <c r="AJ32" s="8">
        <f>四年级!F395</f>
        <v>0</v>
      </c>
      <c r="AK32" s="8">
        <f>四年级!F454</f>
        <v>0</v>
      </c>
      <c r="AL32" s="7">
        <f>五年级!E52</f>
        <v>1</v>
      </c>
      <c r="AM32" s="7">
        <f>五年级!E110</f>
        <v>2</v>
      </c>
      <c r="AN32" s="7">
        <f>五年级!E168</f>
        <v>6</v>
      </c>
      <c r="AO32" s="7">
        <f>五年级!E226</f>
        <v>2</v>
      </c>
      <c r="AP32" s="7">
        <f>五年级!E284</f>
        <v>5</v>
      </c>
      <c r="AQ32" s="7">
        <f>五年级!E343</f>
        <v>10</v>
      </c>
      <c r="AR32" s="7">
        <f>五年级!E402</f>
        <v>3</v>
      </c>
      <c r="AS32" s="8">
        <f>六年级!E52</f>
        <v>3</v>
      </c>
      <c r="AT32" s="8">
        <f>六年级!E110</f>
        <v>5</v>
      </c>
      <c r="AU32" s="8">
        <f>六年级!E168</f>
        <v>7</v>
      </c>
      <c r="AV32" s="8">
        <f>六年级!E225</f>
        <v>1</v>
      </c>
      <c r="AW32" s="8">
        <f>六年级!E282</f>
        <v>6</v>
      </c>
      <c r="AX32" s="8">
        <f>六年级!E340</f>
        <v>6</v>
      </c>
    </row>
    <row r="33" ht="26.25" customHeight="1" spans="1:50">
      <c r="A33" s="322"/>
      <c r="B33" s="183" t="s">
        <v>95</v>
      </c>
      <c r="C33" s="7">
        <f>一年级!E54</f>
        <v>0</v>
      </c>
      <c r="D33" s="7">
        <f>一年级!E114</f>
        <v>0</v>
      </c>
      <c r="E33" s="7">
        <f>一年级!E175</f>
        <v>0</v>
      </c>
      <c r="F33" s="7">
        <f>一年级!E236</f>
        <v>0</v>
      </c>
      <c r="G33" s="7">
        <f>一年级!E297</f>
        <v>0</v>
      </c>
      <c r="H33" s="7">
        <f>一年级!E358</f>
        <v>0</v>
      </c>
      <c r="I33" s="7">
        <f>一年级!F419</f>
        <v>0</v>
      </c>
      <c r="J33" s="7">
        <f>一年级!E480</f>
        <v>0</v>
      </c>
      <c r="K33" s="8">
        <f>二年级!F53</f>
        <v>0</v>
      </c>
      <c r="L33" s="8">
        <f>二年级!F112</f>
        <v>0</v>
      </c>
      <c r="M33" s="8">
        <f>二年级!F171</f>
        <v>1</v>
      </c>
      <c r="N33" s="8">
        <f>二年级!F229</f>
        <v>0</v>
      </c>
      <c r="O33" s="8">
        <f>二年级!F288</f>
        <v>0</v>
      </c>
      <c r="P33" s="8">
        <f>二年级!F346</f>
        <v>2</v>
      </c>
      <c r="Q33" s="8">
        <f>二年级!F404</f>
        <v>0</v>
      </c>
      <c r="R33" s="8">
        <f>二年级!F462</f>
        <v>1</v>
      </c>
      <c r="S33" s="8">
        <f>二年级!F520</f>
        <v>1</v>
      </c>
      <c r="T33" s="8">
        <f>二年级!F578</f>
        <v>0</v>
      </c>
      <c r="U33" s="7">
        <f>三年级!F53</f>
        <v>4</v>
      </c>
      <c r="V33" s="7">
        <f>三年级!F111</f>
        <v>1</v>
      </c>
      <c r="W33" s="7">
        <f>三年级!F170</f>
        <v>3</v>
      </c>
      <c r="X33" s="7">
        <f>三年级!F229</f>
        <v>0</v>
      </c>
      <c r="Y33" s="7">
        <f>三年级!F288</f>
        <v>3</v>
      </c>
      <c r="Z33" s="7">
        <f>三年级!F347</f>
        <v>1</v>
      </c>
      <c r="AA33" s="7">
        <f>三年级!F407</f>
        <v>0</v>
      </c>
      <c r="AB33" s="7">
        <f>三年级!F469</f>
        <v>3</v>
      </c>
      <c r="AC33" s="7">
        <f>三年级!F529</f>
        <v>0</v>
      </c>
      <c r="AD33" s="8">
        <f>四年级!F53</f>
        <v>0</v>
      </c>
      <c r="AE33" s="8">
        <f>四年级!F110</f>
        <v>0</v>
      </c>
      <c r="AF33" s="8">
        <f>四年级!F167</f>
        <v>0</v>
      </c>
      <c r="AG33" s="8">
        <f>四年级!F224</f>
        <v>0</v>
      </c>
      <c r="AH33" s="8">
        <f>四年级!F281</f>
        <v>0</v>
      </c>
      <c r="AI33" s="8">
        <f>四年级!F338</f>
        <v>0</v>
      </c>
      <c r="AJ33" s="8">
        <f>四年级!F396</f>
        <v>0</v>
      </c>
      <c r="AK33" s="8">
        <f>四年级!F455</f>
        <v>0</v>
      </c>
      <c r="AL33" s="7">
        <f>五年级!E53</f>
        <v>8</v>
      </c>
      <c r="AM33" s="7">
        <f>五年级!E111</f>
        <v>4</v>
      </c>
      <c r="AN33" s="7">
        <f>五年级!E169</f>
        <v>4</v>
      </c>
      <c r="AO33" s="7">
        <f>五年级!E227</f>
        <v>9</v>
      </c>
      <c r="AP33" s="7">
        <f>五年级!E285</f>
        <v>11</v>
      </c>
      <c r="AQ33" s="7">
        <f>五年级!E344</f>
        <v>6</v>
      </c>
      <c r="AR33" s="7">
        <f>五年级!E403</f>
        <v>13</v>
      </c>
      <c r="AS33" s="8">
        <f>六年级!E53</f>
        <v>5</v>
      </c>
      <c r="AT33" s="8">
        <f>六年级!E111</f>
        <v>7</v>
      </c>
      <c r="AU33" s="8">
        <f>六年级!E169</f>
        <v>8</v>
      </c>
      <c r="AV33" s="8">
        <f>六年级!E226</f>
        <v>8</v>
      </c>
      <c r="AW33" s="8">
        <f>六年级!E283</f>
        <v>5</v>
      </c>
      <c r="AX33" s="8">
        <f>六年级!E341</f>
        <v>10</v>
      </c>
    </row>
    <row r="34" ht="26.25" customHeight="1" spans="1:50">
      <c r="A34" s="322"/>
      <c r="B34" s="260" t="s">
        <v>96</v>
      </c>
      <c r="C34" s="276" t="e">
        <f>一年级!E55</f>
        <v>#DIV/0!</v>
      </c>
      <c r="D34" s="276" t="e">
        <f>一年级!E115</f>
        <v>#DIV/0!</v>
      </c>
      <c r="E34" s="276" t="e">
        <f>一年级!E176</f>
        <v>#DIV/0!</v>
      </c>
      <c r="F34" s="276" t="e">
        <f>一年级!E237</f>
        <v>#DIV/0!</v>
      </c>
      <c r="G34" s="276" t="e">
        <f>一年级!E298</f>
        <v>#DIV/0!</v>
      </c>
      <c r="H34" s="276" t="e">
        <f>一年级!E359</f>
        <v>#DIV/0!</v>
      </c>
      <c r="I34" s="7" t="e">
        <f>一年级!F420</f>
        <v>#DIV/0!</v>
      </c>
      <c r="J34" s="7" t="e">
        <f>一年级!E481</f>
        <v>#DIV/0!</v>
      </c>
      <c r="K34" s="275">
        <f>二年级!F55</f>
        <v>0.883720930232558</v>
      </c>
      <c r="L34" s="275">
        <f>二年级!F114</f>
        <v>0.777777777777778</v>
      </c>
      <c r="M34" s="275">
        <f>二年级!F173</f>
        <v>0.80952380952381</v>
      </c>
      <c r="N34" s="275">
        <f>二年级!F231</f>
        <v>0.886363636363637</v>
      </c>
      <c r="O34" s="275">
        <f>二年级!F290</f>
        <v>0.804347826086957</v>
      </c>
      <c r="P34" s="275">
        <f>二年级!F348</f>
        <v>0.568181818181818</v>
      </c>
      <c r="Q34" s="275">
        <f>二年级!F406</f>
        <v>0.772727272727273</v>
      </c>
      <c r="R34" s="275">
        <f>二年级!F464</f>
        <v>0.75</v>
      </c>
      <c r="S34" s="275">
        <f>二年级!F522</f>
        <v>0.804878048780488</v>
      </c>
      <c r="T34" s="275">
        <f>二年级!F580</f>
        <v>0.75</v>
      </c>
      <c r="U34" s="276">
        <f>三年级!F55</f>
        <v>0.822222222222222</v>
      </c>
      <c r="V34" s="276">
        <f>三年级!F113</f>
        <v>0.644444444444445</v>
      </c>
      <c r="W34" s="276">
        <f>三年级!F172</f>
        <v>0.782608695652174</v>
      </c>
      <c r="X34" s="276">
        <f>三年级!F231</f>
        <v>0.954545454545455</v>
      </c>
      <c r="Y34" s="276">
        <f>三年级!F290</f>
        <v>0.869565217391304</v>
      </c>
      <c r="Z34" s="276">
        <f>三年级!F349</f>
        <v>0.866666666666667</v>
      </c>
      <c r="AA34" s="276">
        <f>三年级!F409</f>
        <v>0.977777777777778</v>
      </c>
      <c r="AB34" s="276">
        <f>三年级!F471</f>
        <v>0.869565217391304</v>
      </c>
      <c r="AC34" s="276">
        <f>三年级!F531</f>
        <v>0.86046511627907</v>
      </c>
      <c r="AD34" s="275" t="e">
        <f>四年级!F54</f>
        <v>#DIV/0!</v>
      </c>
      <c r="AE34" s="275" t="e">
        <f>四年级!F111</f>
        <v>#DIV/0!</v>
      </c>
      <c r="AF34" s="275" t="e">
        <f>四年级!F168</f>
        <v>#DIV/0!</v>
      </c>
      <c r="AG34" s="275" t="e">
        <f>四年级!F225</f>
        <v>#DIV/0!</v>
      </c>
      <c r="AH34" s="275" t="e">
        <f>四年级!F282</f>
        <v>#DIV/0!</v>
      </c>
      <c r="AI34" s="275" t="e">
        <f>四年级!F339</f>
        <v>#DIV/0!</v>
      </c>
      <c r="AJ34" s="275" t="e">
        <f>四年级!F397</f>
        <v>#DIV/0!</v>
      </c>
      <c r="AK34" s="275" t="e">
        <f>四年级!F456</f>
        <v>#DIV/0!</v>
      </c>
      <c r="AL34" s="276">
        <f>五年级!E54</f>
        <v>0.604651162790698</v>
      </c>
      <c r="AM34" s="276">
        <f>五年级!E112</f>
        <v>0.704545454545455</v>
      </c>
      <c r="AN34" s="276">
        <f>五年级!E170</f>
        <v>0.6</v>
      </c>
      <c r="AO34" s="276">
        <f>五年级!E228</f>
        <v>0.558139534883721</v>
      </c>
      <c r="AP34" s="276">
        <f>五年级!E286</f>
        <v>0.533333333333333</v>
      </c>
      <c r="AQ34" s="276">
        <f>五年级!E345</f>
        <v>0.522727272727273</v>
      </c>
      <c r="AR34" s="276">
        <f>五年级!E404</f>
        <v>0.454545454545455</v>
      </c>
      <c r="AS34" s="275">
        <f>六年级!E54</f>
        <v>0.560975609756098</v>
      </c>
      <c r="AT34" s="275">
        <f>六年级!E112</f>
        <v>0.435897435897436</v>
      </c>
      <c r="AU34" s="275">
        <f>六年级!E170</f>
        <v>0.575</v>
      </c>
      <c r="AV34" s="275">
        <f>六年级!E227</f>
        <v>0.625</v>
      </c>
      <c r="AW34" s="275">
        <f>六年级!E284</f>
        <v>0.564102564102564</v>
      </c>
      <c r="AX34" s="275">
        <f>六年级!E342</f>
        <v>0.536585365853659</v>
      </c>
    </row>
    <row r="35" ht="26.25" customHeight="1" spans="1:50">
      <c r="A35" s="322"/>
      <c r="B35" s="260" t="s">
        <v>97</v>
      </c>
      <c r="C35" s="276" t="e">
        <f>一年级!E56</f>
        <v>#DIV/0!</v>
      </c>
      <c r="D35" s="276" t="e">
        <f>一年级!E116</f>
        <v>#DIV/0!</v>
      </c>
      <c r="E35" s="276" t="e">
        <f>一年级!E177</f>
        <v>#DIV/0!</v>
      </c>
      <c r="F35" s="276" t="e">
        <f>一年级!E238</f>
        <v>#DIV/0!</v>
      </c>
      <c r="G35" s="276" t="e">
        <f>一年级!E299</f>
        <v>#DIV/0!</v>
      </c>
      <c r="H35" s="276" t="e">
        <f>一年级!E360</f>
        <v>#DIV/0!</v>
      </c>
      <c r="I35" s="7">
        <f>一年级!F421</f>
        <v>0</v>
      </c>
      <c r="J35" s="7" t="e">
        <f>一年级!E482</f>
        <v>#DIV/0!</v>
      </c>
      <c r="K35" s="275">
        <f>二年级!F56</f>
        <v>1</v>
      </c>
      <c r="L35" s="275">
        <f>二年级!F115</f>
        <v>1</v>
      </c>
      <c r="M35" s="275">
        <f>二年级!F174</f>
        <v>0.976190476190476</v>
      </c>
      <c r="N35" s="275">
        <f>二年级!F232</f>
        <v>1</v>
      </c>
      <c r="O35" s="275">
        <f>二年级!F291</f>
        <v>1</v>
      </c>
      <c r="P35" s="275">
        <f>二年级!F349</f>
        <v>0.954545454545455</v>
      </c>
      <c r="Q35" s="275">
        <f>二年级!F407</f>
        <v>1</v>
      </c>
      <c r="R35" s="275">
        <f>二年级!F464</f>
        <v>0.75</v>
      </c>
      <c r="S35" s="275">
        <f>二年级!F523</f>
        <v>0.975609756097561</v>
      </c>
      <c r="T35" s="275">
        <f>二年级!F581</f>
        <v>1</v>
      </c>
      <c r="U35" s="276">
        <f>三年级!F56</f>
        <v>0.911111111111111</v>
      </c>
      <c r="V35" s="276">
        <f>三年级!F114</f>
        <v>0.955555555555556</v>
      </c>
      <c r="W35" s="276">
        <f>三年级!F173</f>
        <v>0.934782608695652</v>
      </c>
      <c r="X35" s="276">
        <f>三年级!F232</f>
        <v>1</v>
      </c>
      <c r="Y35" s="276">
        <f>三年级!F291</f>
        <v>0.934782608695652</v>
      </c>
      <c r="Z35" s="276">
        <f>三年级!F350</f>
        <v>0.977777777777778</v>
      </c>
      <c r="AA35" s="276">
        <f>三年级!F410</f>
        <v>1</v>
      </c>
      <c r="AB35" s="276">
        <f>三年级!F472</f>
        <v>0.934782608695652</v>
      </c>
      <c r="AC35" s="276">
        <f>三年级!F532</f>
        <v>1</v>
      </c>
      <c r="AD35" s="275" t="e">
        <f>四年级!F55</f>
        <v>#DIV/0!</v>
      </c>
      <c r="AE35" s="275" t="e">
        <f>四年级!F112</f>
        <v>#DIV/0!</v>
      </c>
      <c r="AF35" s="275" t="e">
        <f>四年级!F169</f>
        <v>#DIV/0!</v>
      </c>
      <c r="AG35" s="275" t="e">
        <f>四年级!F226</f>
        <v>#DIV/0!</v>
      </c>
      <c r="AH35" s="275" t="e">
        <f>四年级!F283</f>
        <v>#DIV/0!</v>
      </c>
      <c r="AI35" s="275" t="e">
        <f>四年级!F340</f>
        <v>#DIV/0!</v>
      </c>
      <c r="AJ35" s="275" t="e">
        <f>四年级!F398</f>
        <v>#DIV/0!</v>
      </c>
      <c r="AK35" s="275" t="e">
        <f>四年级!F457</f>
        <v>#DIV/0!</v>
      </c>
      <c r="AL35" s="276">
        <f>五年级!E55</f>
        <v>0.813953488372093</v>
      </c>
      <c r="AM35" s="276">
        <f>五年级!E113</f>
        <v>0.909090909090909</v>
      </c>
      <c r="AN35" s="276">
        <f>五年级!E171</f>
        <v>0.911111111111111</v>
      </c>
      <c r="AO35" s="276">
        <f>五年级!E229</f>
        <v>0.790697674418605</v>
      </c>
      <c r="AP35" s="276">
        <f>五年级!E287</f>
        <v>0.755555555555556</v>
      </c>
      <c r="AQ35" s="276">
        <f>五年级!E346</f>
        <v>0.863636363636364</v>
      </c>
      <c r="AR35" s="276">
        <f>五年级!E405</f>
        <v>0.704545454545455</v>
      </c>
      <c r="AS35" s="275">
        <f>六年级!E55</f>
        <v>0.878048780487805</v>
      </c>
      <c r="AT35" s="275">
        <f>六年级!E113</f>
        <v>0.820512820512821</v>
      </c>
      <c r="AU35" s="275">
        <f>六年级!E171</f>
        <v>0.8</v>
      </c>
      <c r="AV35" s="275">
        <f>六年级!E228</f>
        <v>0.8</v>
      </c>
      <c r="AW35" s="275">
        <f>六年级!E285</f>
        <v>0.871794871794872</v>
      </c>
      <c r="AX35" s="275">
        <f>六年级!E343</f>
        <v>0.75609756097561</v>
      </c>
    </row>
    <row r="36" ht="26.25" customHeight="1" spans="1:50">
      <c r="A36" s="322"/>
      <c r="B36" s="263" t="s">
        <v>98</v>
      </c>
      <c r="C36" s="274" t="e">
        <f>一年级!E57</f>
        <v>#DIV/0!</v>
      </c>
      <c r="D36" s="274" t="e">
        <f>一年级!E117</f>
        <v>#DIV/0!</v>
      </c>
      <c r="E36" s="274" t="e">
        <f>一年级!E178</f>
        <v>#DIV/0!</v>
      </c>
      <c r="F36" s="274" t="e">
        <f>一年级!E239</f>
        <v>#DIV/0!</v>
      </c>
      <c r="G36" s="274" t="e">
        <f>一年级!E300</f>
        <v>#DIV/0!</v>
      </c>
      <c r="H36" s="274" t="e">
        <f>一年级!E361</f>
        <v>#DIV/0!</v>
      </c>
      <c r="I36" s="7" t="e">
        <f>一年级!F422</f>
        <v>#DIV/0!</v>
      </c>
      <c r="J36" s="7" t="e">
        <f>一年级!E483</f>
        <v>#DIV/0!</v>
      </c>
      <c r="K36" s="273">
        <f>二年级!F57</f>
        <v>6.23070665545703</v>
      </c>
      <c r="L36" s="273">
        <f>二年级!F116</f>
        <v>6.54253757954801</v>
      </c>
      <c r="M36" s="273">
        <f>二年级!F175</f>
        <v>8.75257552936349</v>
      </c>
      <c r="N36" s="273">
        <f>二年级!F233</f>
        <v>5.02930103710008</v>
      </c>
      <c r="O36" s="273">
        <f>二年级!F292</f>
        <v>7.6393732828413</v>
      </c>
      <c r="P36" s="273">
        <f>二年级!F350</f>
        <v>12.2548044683765</v>
      </c>
      <c r="Q36" s="273">
        <f>二年级!F408</f>
        <v>9.22805378962358</v>
      </c>
      <c r="R36" s="273">
        <f>二年级!F465</f>
        <v>0.975</v>
      </c>
      <c r="S36" s="273">
        <f>二年级!F524</f>
        <v>9.40131672147902</v>
      </c>
      <c r="T36" s="273">
        <f>二年级!F582</f>
        <v>8.4471369481952</v>
      </c>
      <c r="U36" s="274">
        <f>三年级!F57</f>
        <v>13.8678375816823</v>
      </c>
      <c r="V36" s="274">
        <f>三年级!F115</f>
        <v>14.3184648040017</v>
      </c>
      <c r="W36" s="274">
        <f>三年级!F174</f>
        <v>11.7580314826856</v>
      </c>
      <c r="X36" s="274">
        <f>三年级!F233</f>
        <v>5.53543027885755</v>
      </c>
      <c r="Y36" s="274">
        <f>三年级!F292</f>
        <v>13.3247481418404</v>
      </c>
      <c r="Z36" s="274">
        <f>三年级!F351</f>
        <v>10.966282115391</v>
      </c>
      <c r="AA36" s="274">
        <f>三年级!F411</f>
        <v>4.68799239838043</v>
      </c>
      <c r="AB36" s="274">
        <f>三年级!F473</f>
        <v>11.9040091894541</v>
      </c>
      <c r="AC36" s="274">
        <f>三年级!F533</f>
        <v>7.3179454481019</v>
      </c>
      <c r="AD36" s="273" t="e">
        <f>四年级!F56</f>
        <v>#DIV/0!</v>
      </c>
      <c r="AE36" s="273" t="e">
        <f>四年级!F113</f>
        <v>#DIV/0!</v>
      </c>
      <c r="AF36" s="273" t="e">
        <f>四年级!F170</f>
        <v>#DIV/0!</v>
      </c>
      <c r="AG36" s="273" t="e">
        <f>四年级!F227</f>
        <v>#DIV/0!</v>
      </c>
      <c r="AH36" s="273" t="e">
        <f>四年级!F284</f>
        <v>#DIV/0!</v>
      </c>
      <c r="AI36" s="273" t="e">
        <f>四年级!F341</f>
        <v>#DIV/0!</v>
      </c>
      <c r="AJ36" s="273" t="e">
        <f>四年级!F399</f>
        <v>#DIV/0!</v>
      </c>
      <c r="AK36" s="273" t="e">
        <f>四年级!F458</f>
        <v>#DIV/0!</v>
      </c>
      <c r="AL36" s="274">
        <f>五年级!E56</f>
        <v>17.6667189033683</v>
      </c>
      <c r="AM36" s="274">
        <f>五年级!E114</f>
        <v>17.5769337304819</v>
      </c>
      <c r="AN36" s="274">
        <f>五年级!E172</f>
        <v>13.5263211419944</v>
      </c>
      <c r="AO36" s="274">
        <f>五年级!E230</f>
        <v>19.6100551647845</v>
      </c>
      <c r="AP36" s="274">
        <f>五年级!E288</f>
        <v>18.5747738134875</v>
      </c>
      <c r="AQ36" s="274">
        <f>五年级!E347</f>
        <v>18.0365496904405</v>
      </c>
      <c r="AR36" s="274">
        <f>五年级!E406</f>
        <v>23.0755578247152</v>
      </c>
      <c r="AS36" s="273">
        <f>六年级!E56</f>
        <v>16.1237875324083</v>
      </c>
      <c r="AT36" s="273">
        <f>六年级!E114</f>
        <v>22.0907220343745</v>
      </c>
      <c r="AU36" s="273">
        <f>六年级!E172</f>
        <v>22.2350461128603</v>
      </c>
      <c r="AV36" s="273">
        <f>六年级!E229</f>
        <v>22.1386908966042</v>
      </c>
      <c r="AW36" s="273">
        <f>六年级!E286</f>
        <v>14.2583285319008</v>
      </c>
      <c r="AX36" s="273">
        <f>六年级!E344</f>
        <v>18.9176569347908</v>
      </c>
    </row>
    <row r="37" spans="1:46">
      <c r="A37" s="265"/>
      <c r="B37" s="265"/>
      <c r="C37" s="265"/>
      <c r="D37" s="265"/>
      <c r="E37" s="265"/>
      <c r="F37" s="265"/>
      <c r="G37" s="265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</row>
    <row r="38" spans="1:46">
      <c r="A38" s="265"/>
      <c r="B38" s="265"/>
      <c r="C38" s="265"/>
      <c r="D38" s="265"/>
      <c r="E38" s="265"/>
      <c r="F38" s="265"/>
      <c r="G38" s="265"/>
      <c r="H38" s="265"/>
      <c r="I38" s="265"/>
      <c r="J38" s="265"/>
      <c r="K38" s="265"/>
      <c r="L38" s="265"/>
      <c r="M38" s="265"/>
      <c r="N38" s="265"/>
      <c r="O38" s="265"/>
      <c r="P38" s="265"/>
      <c r="Q38" s="265"/>
      <c r="R38" s="265"/>
      <c r="S38" s="265"/>
      <c r="T38" s="265"/>
      <c r="U38" s="265"/>
      <c r="V38" s="265"/>
      <c r="W38" s="265"/>
      <c r="X38" s="265"/>
      <c r="Y38" s="265"/>
      <c r="Z38" s="265"/>
      <c r="AA38" s="265"/>
      <c r="AB38" s="265"/>
      <c r="AC38" s="265"/>
      <c r="AD38" s="265"/>
      <c r="AE38" s="265"/>
      <c r="AF38" s="265"/>
      <c r="AG38" s="265"/>
      <c r="AH38" s="265"/>
      <c r="AI38" s="265"/>
      <c r="AJ38" s="265"/>
      <c r="AK38" s="265"/>
      <c r="AL38" s="265"/>
      <c r="AM38" s="265"/>
      <c r="AN38" s="265"/>
      <c r="AO38" s="265"/>
      <c r="AP38" s="265"/>
      <c r="AQ38" s="265"/>
      <c r="AR38" s="265"/>
      <c r="AS38" s="265"/>
      <c r="AT38" s="265"/>
    </row>
    <row r="39" spans="1:46">
      <c r="A39" s="265"/>
      <c r="B39" s="265"/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  <c r="V39" s="265"/>
      <c r="W39" s="265"/>
      <c r="X39" s="265"/>
      <c r="Y39" s="265"/>
      <c r="Z39" s="265"/>
      <c r="AA39" s="265"/>
      <c r="AB39" s="265"/>
      <c r="AC39" s="265"/>
      <c r="AD39" s="265"/>
      <c r="AE39" s="265"/>
      <c r="AF39" s="265"/>
      <c r="AG39" s="265"/>
      <c r="AH39" s="265"/>
      <c r="AI39" s="265"/>
      <c r="AJ39" s="265"/>
      <c r="AK39" s="265"/>
      <c r="AL39" s="265"/>
      <c r="AM39" s="265"/>
      <c r="AN39" s="265"/>
      <c r="AO39" s="265"/>
      <c r="AP39" s="265"/>
      <c r="AQ39" s="265"/>
      <c r="AR39" s="265"/>
      <c r="AS39" s="265"/>
      <c r="AT39" s="265"/>
    </row>
    <row r="40" spans="1:46">
      <c r="A40" s="265"/>
      <c r="B40" s="265"/>
      <c r="C40" s="265"/>
      <c r="D40" s="265"/>
      <c r="E40" s="265"/>
      <c r="F40" s="265"/>
      <c r="G40" s="265"/>
      <c r="H40" s="265"/>
      <c r="I40" s="265"/>
      <c r="J40" s="265"/>
      <c r="K40" s="265"/>
      <c r="L40" s="265"/>
      <c r="M40" s="265"/>
      <c r="N40" s="265"/>
      <c r="O40" s="265"/>
      <c r="P40" s="265"/>
      <c r="Q40" s="265"/>
      <c r="R40" s="265"/>
      <c r="S40" s="265"/>
      <c r="T40" s="265"/>
      <c r="U40" s="265"/>
      <c r="V40" s="265"/>
      <c r="W40" s="265"/>
      <c r="X40" s="265"/>
      <c r="Y40" s="265"/>
      <c r="Z40" s="265"/>
      <c r="AA40" s="265"/>
      <c r="AB40" s="265"/>
      <c r="AC40" s="265"/>
      <c r="AD40" s="265"/>
      <c r="AE40" s="265"/>
      <c r="AF40" s="265"/>
      <c r="AG40" s="265"/>
      <c r="AH40" s="265"/>
      <c r="AI40" s="265"/>
      <c r="AJ40" s="265"/>
      <c r="AK40" s="265"/>
      <c r="AL40" s="265"/>
      <c r="AM40" s="265"/>
      <c r="AN40" s="265"/>
      <c r="AO40" s="265"/>
      <c r="AP40" s="265"/>
      <c r="AQ40" s="265"/>
      <c r="AR40" s="265"/>
      <c r="AS40" s="265"/>
      <c r="AT40" s="265"/>
    </row>
    <row r="41" spans="1:46">
      <c r="A41" s="265"/>
      <c r="B41" s="265"/>
      <c r="C41" s="265"/>
      <c r="D41" s="265"/>
      <c r="E41" s="265"/>
      <c r="F41" s="265"/>
      <c r="G41" s="265"/>
      <c r="H41" s="265"/>
      <c r="I41" s="265"/>
      <c r="J41" s="265"/>
      <c r="K41" s="265"/>
      <c r="L41" s="265"/>
      <c r="M41" s="265"/>
      <c r="N41" s="265"/>
      <c r="O41" s="265"/>
      <c r="P41" s="265"/>
      <c r="Q41" s="265"/>
      <c r="R41" s="265"/>
      <c r="S41" s="265"/>
      <c r="T41" s="265"/>
      <c r="U41" s="265"/>
      <c r="V41" s="265"/>
      <c r="W41" s="265"/>
      <c r="X41" s="265"/>
      <c r="Y41" s="265"/>
      <c r="Z41" s="265"/>
      <c r="AA41" s="265"/>
      <c r="AB41" s="265"/>
      <c r="AC41" s="265"/>
      <c r="AD41" s="265"/>
      <c r="AE41" s="265"/>
      <c r="AF41" s="265"/>
      <c r="AG41" s="342"/>
      <c r="AH41" s="265"/>
      <c r="AI41" s="265"/>
      <c r="AJ41" s="265"/>
      <c r="AK41" s="265"/>
      <c r="AL41" s="265"/>
      <c r="AM41" s="265"/>
      <c r="AN41" s="265"/>
      <c r="AO41" s="265"/>
      <c r="AP41" s="265"/>
      <c r="AQ41" s="265"/>
      <c r="AR41" s="265"/>
      <c r="AS41" s="265"/>
      <c r="AT41" s="265"/>
    </row>
    <row r="42" spans="1:46">
      <c r="A42" s="265"/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  <c r="Z42" s="265"/>
      <c r="AA42" s="265"/>
      <c r="AB42" s="265"/>
      <c r="AC42" s="265"/>
      <c r="AD42" s="265"/>
      <c r="AE42" s="265"/>
      <c r="AF42" s="265"/>
      <c r="AG42" s="265"/>
      <c r="AH42" s="265"/>
      <c r="AI42" s="265"/>
      <c r="AJ42" s="265"/>
      <c r="AK42" s="265"/>
      <c r="AL42" s="265"/>
      <c r="AM42" s="265"/>
      <c r="AN42" s="265"/>
      <c r="AO42" s="265"/>
      <c r="AP42" s="265"/>
      <c r="AQ42" s="265"/>
      <c r="AR42" s="265"/>
      <c r="AS42" s="265"/>
      <c r="AT42" s="265"/>
    </row>
    <row r="43" spans="1:46">
      <c r="A43" s="265"/>
      <c r="B43" s="265"/>
      <c r="C43" s="265"/>
      <c r="D43" s="265"/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R43" s="265"/>
      <c r="S43" s="265"/>
      <c r="T43" s="265"/>
      <c r="U43" s="265"/>
      <c r="V43" s="265"/>
      <c r="W43" s="265"/>
      <c r="X43" s="265"/>
      <c r="Y43" s="265"/>
      <c r="Z43" s="265"/>
      <c r="AA43" s="265"/>
      <c r="AB43" s="265"/>
      <c r="AC43" s="265"/>
      <c r="AD43" s="265"/>
      <c r="AE43" s="265"/>
      <c r="AF43" s="265"/>
      <c r="AG43" s="265"/>
      <c r="AH43" s="265"/>
      <c r="AI43" s="265"/>
      <c r="AJ43" s="265"/>
      <c r="AK43" s="265"/>
      <c r="AL43" s="265"/>
      <c r="AM43" s="265"/>
      <c r="AN43" s="265"/>
      <c r="AO43" s="265"/>
      <c r="AP43" s="265"/>
      <c r="AQ43" s="265"/>
      <c r="AR43" s="265"/>
      <c r="AS43" s="265"/>
      <c r="AT43" s="265"/>
    </row>
    <row r="44" spans="1:46">
      <c r="A44" s="265"/>
      <c r="B44" s="265"/>
      <c r="C44" s="265"/>
      <c r="D44" s="265"/>
      <c r="E44" s="265"/>
      <c r="F44" s="265"/>
      <c r="G44" s="265"/>
      <c r="H44" s="265"/>
      <c r="I44" s="265"/>
      <c r="J44" s="265"/>
      <c r="K44" s="265"/>
      <c r="L44" s="265"/>
      <c r="M44" s="265"/>
      <c r="N44" s="265"/>
      <c r="O44" s="265"/>
      <c r="P44" s="265"/>
      <c r="Q44" s="265"/>
      <c r="R44" s="265"/>
      <c r="S44" s="265"/>
      <c r="T44" s="265"/>
      <c r="U44" s="265"/>
      <c r="V44" s="265"/>
      <c r="W44" s="265"/>
      <c r="X44" s="265"/>
      <c r="Y44" s="265"/>
      <c r="Z44" s="265"/>
      <c r="AA44" s="265"/>
      <c r="AB44" s="265"/>
      <c r="AC44" s="265"/>
      <c r="AD44" s="265"/>
      <c r="AE44" s="265"/>
      <c r="AF44" s="265"/>
      <c r="AG44" s="265"/>
      <c r="AH44" s="265"/>
      <c r="AI44" s="265"/>
      <c r="AJ44" s="265"/>
      <c r="AK44" s="265"/>
      <c r="AL44" s="265"/>
      <c r="AM44" s="265"/>
      <c r="AN44" s="265"/>
      <c r="AO44" s="265"/>
      <c r="AP44" s="265"/>
      <c r="AQ44" s="265"/>
      <c r="AR44" s="265"/>
      <c r="AS44" s="265"/>
      <c r="AT44" s="265"/>
    </row>
    <row r="45" spans="1:46">
      <c r="A45" s="265"/>
      <c r="B45" s="265"/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5"/>
      <c r="S45" s="265"/>
      <c r="T45" s="265"/>
      <c r="U45" s="265"/>
      <c r="V45" s="265"/>
      <c r="W45" s="265"/>
      <c r="X45" s="265"/>
      <c r="Y45" s="265"/>
      <c r="Z45" s="265"/>
      <c r="AA45" s="265"/>
      <c r="AB45" s="265"/>
      <c r="AC45" s="265"/>
      <c r="AD45" s="265"/>
      <c r="AE45" s="265"/>
      <c r="AF45" s="265"/>
      <c r="AG45" s="265"/>
      <c r="AH45" s="265"/>
      <c r="AI45" s="265"/>
      <c r="AJ45" s="265"/>
      <c r="AK45" s="265"/>
      <c r="AL45" s="265"/>
      <c r="AM45" s="265"/>
      <c r="AN45" s="265"/>
      <c r="AO45" s="265"/>
      <c r="AP45" s="265"/>
      <c r="AQ45" s="265"/>
      <c r="AR45" s="265"/>
      <c r="AS45" s="265"/>
      <c r="AT45" s="265"/>
    </row>
    <row r="46" spans="1:46">
      <c r="A46" s="265"/>
      <c r="B46" s="265"/>
      <c r="C46" s="265"/>
      <c r="D46" s="265"/>
      <c r="E46" s="265"/>
      <c r="F46" s="265"/>
      <c r="G46" s="265"/>
      <c r="H46" s="265"/>
      <c r="I46" s="265"/>
      <c r="J46" s="265"/>
      <c r="K46" s="265"/>
      <c r="L46" s="265"/>
      <c r="M46" s="265"/>
      <c r="N46" s="265"/>
      <c r="O46" s="265"/>
      <c r="P46" s="265"/>
      <c r="Q46" s="265"/>
      <c r="R46" s="265"/>
      <c r="S46" s="265"/>
      <c r="T46" s="265"/>
      <c r="U46" s="265"/>
      <c r="V46" s="265"/>
      <c r="W46" s="265"/>
      <c r="X46" s="265"/>
      <c r="Y46" s="265"/>
      <c r="Z46" s="265"/>
      <c r="AA46" s="265"/>
      <c r="AB46" s="265"/>
      <c r="AC46" s="265"/>
      <c r="AD46" s="265"/>
      <c r="AE46" s="265"/>
      <c r="AF46" s="265"/>
      <c r="AG46" s="265"/>
      <c r="AH46" s="265"/>
      <c r="AI46" s="265"/>
      <c r="AJ46" s="265"/>
      <c r="AK46" s="265"/>
      <c r="AL46" s="265"/>
      <c r="AM46" s="265"/>
      <c r="AN46" s="265"/>
      <c r="AO46" s="265"/>
      <c r="AP46" s="265"/>
      <c r="AQ46" s="265"/>
      <c r="AR46" s="265"/>
      <c r="AS46" s="265"/>
      <c r="AT46" s="265"/>
    </row>
    <row r="47" spans="1:46">
      <c r="A47" s="265"/>
      <c r="B47" s="265"/>
      <c r="C47" s="265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  <c r="P47" s="265"/>
      <c r="Q47" s="265"/>
      <c r="R47" s="265"/>
      <c r="S47" s="265"/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  <c r="AK47" s="265"/>
      <c r="AL47" s="265"/>
      <c r="AM47" s="265"/>
      <c r="AN47" s="265"/>
      <c r="AO47" s="265"/>
      <c r="AP47" s="265"/>
      <c r="AQ47" s="265"/>
      <c r="AR47" s="265"/>
      <c r="AS47" s="265"/>
      <c r="AT47" s="265"/>
    </row>
    <row r="48" spans="1:46">
      <c r="A48" s="265"/>
      <c r="B48" s="265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  <c r="AK48" s="265"/>
      <c r="AL48" s="265"/>
      <c r="AM48" s="265"/>
      <c r="AN48" s="265"/>
      <c r="AO48" s="265"/>
      <c r="AP48" s="265"/>
      <c r="AQ48" s="265"/>
      <c r="AR48" s="265"/>
      <c r="AS48" s="265"/>
      <c r="AT48" s="265"/>
    </row>
    <row r="49" spans="1:46">
      <c r="A49" s="265"/>
      <c r="B49" s="265"/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M49" s="265"/>
      <c r="N49" s="265"/>
      <c r="O49" s="265"/>
      <c r="P49" s="265"/>
      <c r="Q49" s="265"/>
      <c r="R49" s="265"/>
      <c r="S49" s="265"/>
      <c r="T49" s="265"/>
      <c r="U49" s="265"/>
      <c r="V49" s="265"/>
      <c r="W49" s="265"/>
      <c r="X49" s="265"/>
      <c r="Y49" s="265"/>
      <c r="Z49" s="265"/>
      <c r="AA49" s="265"/>
      <c r="AB49" s="265"/>
      <c r="AC49" s="265"/>
      <c r="AD49" s="265"/>
      <c r="AE49" s="265"/>
      <c r="AF49" s="265"/>
      <c r="AG49" s="265"/>
      <c r="AH49" s="265"/>
      <c r="AI49" s="265"/>
      <c r="AJ49" s="265"/>
      <c r="AK49" s="265"/>
      <c r="AL49" s="265"/>
      <c r="AM49" s="265"/>
      <c r="AN49" s="265"/>
      <c r="AO49" s="265"/>
      <c r="AP49" s="265"/>
      <c r="AQ49" s="265"/>
      <c r="AR49" s="265"/>
      <c r="AS49" s="265"/>
      <c r="AT49" s="265"/>
    </row>
    <row r="50" spans="1:46">
      <c r="A50" s="265"/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5"/>
      <c r="AG50" s="265"/>
      <c r="AH50" s="265"/>
      <c r="AI50" s="265"/>
      <c r="AJ50" s="265"/>
      <c r="AK50" s="265"/>
      <c r="AL50" s="265"/>
      <c r="AM50" s="265"/>
      <c r="AN50" s="265"/>
      <c r="AO50" s="265"/>
      <c r="AP50" s="265"/>
      <c r="AQ50" s="265"/>
      <c r="AR50" s="265"/>
      <c r="AS50" s="265"/>
      <c r="AT50" s="265"/>
    </row>
    <row r="51" spans="1:46">
      <c r="A51" s="265"/>
      <c r="B51" s="265"/>
      <c r="C51" s="265"/>
      <c r="D51" s="265"/>
      <c r="E51" s="265"/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5"/>
      <c r="S51" s="265"/>
      <c r="T51" s="265"/>
      <c r="U51" s="265"/>
      <c r="V51" s="265"/>
      <c r="W51" s="265"/>
      <c r="X51" s="265"/>
      <c r="Y51" s="265"/>
      <c r="Z51" s="265"/>
      <c r="AA51" s="265"/>
      <c r="AB51" s="265"/>
      <c r="AC51" s="265"/>
      <c r="AD51" s="265"/>
      <c r="AE51" s="265"/>
      <c r="AF51" s="265"/>
      <c r="AG51" s="265"/>
      <c r="AH51" s="265"/>
      <c r="AI51" s="265"/>
      <c r="AJ51" s="265"/>
      <c r="AK51" s="265"/>
      <c r="AL51" s="265"/>
      <c r="AM51" s="265"/>
      <c r="AN51" s="265"/>
      <c r="AO51" s="265"/>
      <c r="AP51" s="265"/>
      <c r="AQ51" s="265"/>
      <c r="AR51" s="265"/>
      <c r="AS51" s="265"/>
      <c r="AT51" s="265"/>
    </row>
    <row r="52" spans="1:46">
      <c r="A52" s="265"/>
      <c r="B52" s="265"/>
      <c r="C52" s="265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265"/>
      <c r="S52" s="265"/>
      <c r="T52" s="265"/>
      <c r="U52" s="265"/>
      <c r="V52" s="265"/>
      <c r="W52" s="265"/>
      <c r="X52" s="265"/>
      <c r="Y52" s="265"/>
      <c r="Z52" s="265"/>
      <c r="AA52" s="265"/>
      <c r="AB52" s="265"/>
      <c r="AC52" s="265"/>
      <c r="AD52" s="265"/>
      <c r="AE52" s="265"/>
      <c r="AF52" s="265"/>
      <c r="AG52" s="265"/>
      <c r="AH52" s="265"/>
      <c r="AI52" s="265"/>
      <c r="AJ52" s="265"/>
      <c r="AK52" s="265"/>
      <c r="AL52" s="265"/>
      <c r="AM52" s="265"/>
      <c r="AN52" s="265"/>
      <c r="AO52" s="265"/>
      <c r="AP52" s="265"/>
      <c r="AQ52" s="265"/>
      <c r="AR52" s="265"/>
      <c r="AS52" s="265"/>
      <c r="AT52" s="265"/>
    </row>
    <row r="53" spans="1:46">
      <c r="A53" s="265"/>
      <c r="B53" s="265"/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5"/>
      <c r="Z53" s="265"/>
      <c r="AA53" s="265"/>
      <c r="AB53" s="265"/>
      <c r="AC53" s="265"/>
      <c r="AD53" s="265"/>
      <c r="AE53" s="265"/>
      <c r="AF53" s="265"/>
      <c r="AG53" s="265"/>
      <c r="AH53" s="265"/>
      <c r="AI53" s="265"/>
      <c r="AJ53" s="265"/>
      <c r="AK53" s="265"/>
      <c r="AL53" s="265"/>
      <c r="AM53" s="265"/>
      <c r="AN53" s="265"/>
      <c r="AO53" s="265"/>
      <c r="AP53" s="265"/>
      <c r="AQ53" s="265"/>
      <c r="AR53" s="265"/>
      <c r="AS53" s="265"/>
      <c r="AT53" s="265"/>
    </row>
    <row r="54" spans="1:46">
      <c r="A54" s="265"/>
      <c r="B54" s="265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5"/>
      <c r="T54" s="265"/>
      <c r="U54" s="265"/>
      <c r="V54" s="265"/>
      <c r="W54" s="265"/>
      <c r="X54" s="265"/>
      <c r="Y54" s="265"/>
      <c r="Z54" s="265"/>
      <c r="AA54" s="265"/>
      <c r="AB54" s="265"/>
      <c r="AC54" s="265"/>
      <c r="AD54" s="265"/>
      <c r="AE54" s="265"/>
      <c r="AF54" s="265"/>
      <c r="AG54" s="265"/>
      <c r="AH54" s="265"/>
      <c r="AI54" s="265"/>
      <c r="AJ54" s="265"/>
      <c r="AK54" s="265"/>
      <c r="AL54" s="265"/>
      <c r="AM54" s="265"/>
      <c r="AN54" s="265"/>
      <c r="AO54" s="265"/>
      <c r="AP54" s="265"/>
      <c r="AQ54" s="265"/>
      <c r="AR54" s="265"/>
      <c r="AS54" s="265"/>
      <c r="AT54" s="265"/>
    </row>
    <row r="55" spans="1:46">
      <c r="A55" s="265"/>
      <c r="B55" s="265"/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265"/>
      <c r="V55" s="265"/>
      <c r="W55" s="265"/>
      <c r="X55" s="265"/>
      <c r="Y55" s="265"/>
      <c r="Z55" s="265"/>
      <c r="AA55" s="265"/>
      <c r="AB55" s="265"/>
      <c r="AC55" s="265"/>
      <c r="AD55" s="265"/>
      <c r="AE55" s="265"/>
      <c r="AF55" s="265"/>
      <c r="AG55" s="265"/>
      <c r="AH55" s="265"/>
      <c r="AI55" s="265"/>
      <c r="AJ55" s="265"/>
      <c r="AK55" s="265"/>
      <c r="AL55" s="265"/>
      <c r="AM55" s="265"/>
      <c r="AN55" s="265"/>
      <c r="AO55" s="265"/>
      <c r="AP55" s="265"/>
      <c r="AQ55" s="265"/>
      <c r="AR55" s="265"/>
      <c r="AS55" s="265"/>
      <c r="AT55" s="265"/>
    </row>
    <row r="56" spans="1:46">
      <c r="A56" s="265"/>
      <c r="B56" s="265"/>
      <c r="C56" s="265"/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5"/>
      <c r="U56" s="265"/>
      <c r="V56" s="265"/>
      <c r="W56" s="265"/>
      <c r="X56" s="265"/>
      <c r="Y56" s="265"/>
      <c r="Z56" s="265"/>
      <c r="AA56" s="265"/>
      <c r="AB56" s="265"/>
      <c r="AC56" s="265"/>
      <c r="AD56" s="265"/>
      <c r="AE56" s="265"/>
      <c r="AF56" s="265"/>
      <c r="AG56" s="265"/>
      <c r="AH56" s="265"/>
      <c r="AI56" s="265"/>
      <c r="AJ56" s="265"/>
      <c r="AK56" s="265"/>
      <c r="AL56" s="265"/>
      <c r="AM56" s="265"/>
      <c r="AN56" s="265"/>
      <c r="AO56" s="265"/>
      <c r="AP56" s="265"/>
      <c r="AQ56" s="265"/>
      <c r="AR56" s="265"/>
      <c r="AS56" s="265"/>
      <c r="AT56" s="265"/>
    </row>
    <row r="57" spans="1:46">
      <c r="A57" s="265"/>
      <c r="B57" s="265"/>
      <c r="C57" s="265"/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265"/>
      <c r="V57" s="265"/>
      <c r="W57" s="265"/>
      <c r="X57" s="265"/>
      <c r="Y57" s="265"/>
      <c r="Z57" s="265"/>
      <c r="AA57" s="265"/>
      <c r="AB57" s="265"/>
      <c r="AC57" s="265"/>
      <c r="AD57" s="265"/>
      <c r="AE57" s="265"/>
      <c r="AF57" s="265"/>
      <c r="AG57" s="265"/>
      <c r="AH57" s="265"/>
      <c r="AI57" s="265"/>
      <c r="AJ57" s="265"/>
      <c r="AK57" s="265"/>
      <c r="AL57" s="265"/>
      <c r="AM57" s="265"/>
      <c r="AN57" s="265"/>
      <c r="AO57" s="265"/>
      <c r="AP57" s="265"/>
      <c r="AQ57" s="265"/>
      <c r="AR57" s="265"/>
      <c r="AS57" s="265"/>
      <c r="AT57" s="265"/>
    </row>
    <row r="58" spans="1:46">
      <c r="A58" s="265"/>
      <c r="B58" s="265"/>
      <c r="C58" s="265"/>
      <c r="D58" s="265"/>
      <c r="E58" s="265"/>
      <c r="F58" s="265"/>
      <c r="G58" s="265"/>
      <c r="H58" s="265"/>
      <c r="I58" s="265"/>
      <c r="J58" s="265"/>
      <c r="K58" s="265"/>
      <c r="L58" s="265"/>
      <c r="M58" s="265"/>
      <c r="N58" s="265"/>
      <c r="O58" s="265"/>
      <c r="P58" s="265"/>
      <c r="Q58" s="265"/>
      <c r="R58" s="265"/>
      <c r="S58" s="265"/>
      <c r="T58" s="265"/>
      <c r="U58" s="265"/>
      <c r="V58" s="265"/>
      <c r="W58" s="265"/>
      <c r="X58" s="265"/>
      <c r="Y58" s="265"/>
      <c r="Z58" s="265"/>
      <c r="AA58" s="265"/>
      <c r="AB58" s="265"/>
      <c r="AC58" s="265"/>
      <c r="AD58" s="265"/>
      <c r="AE58" s="265"/>
      <c r="AF58" s="265"/>
      <c r="AG58" s="265"/>
      <c r="AH58" s="265"/>
      <c r="AI58" s="265"/>
      <c r="AJ58" s="265"/>
      <c r="AK58" s="265"/>
      <c r="AL58" s="265"/>
      <c r="AM58" s="265"/>
      <c r="AN58" s="265"/>
      <c r="AO58" s="265"/>
      <c r="AP58" s="265"/>
      <c r="AQ58" s="265"/>
      <c r="AR58" s="265"/>
      <c r="AS58" s="265"/>
      <c r="AT58" s="265"/>
    </row>
    <row r="59" spans="1:46">
      <c r="A59" s="265"/>
      <c r="B59" s="265"/>
      <c r="C59" s="265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5"/>
      <c r="U59" s="265"/>
      <c r="V59" s="265"/>
      <c r="W59" s="265"/>
      <c r="X59" s="265"/>
      <c r="Y59" s="265"/>
      <c r="Z59" s="265"/>
      <c r="AA59" s="265"/>
      <c r="AB59" s="265"/>
      <c r="AC59" s="265"/>
      <c r="AD59" s="265"/>
      <c r="AE59" s="265"/>
      <c r="AF59" s="265"/>
      <c r="AG59" s="265"/>
      <c r="AH59" s="265"/>
      <c r="AI59" s="265"/>
      <c r="AJ59" s="265"/>
      <c r="AK59" s="265"/>
      <c r="AL59" s="265"/>
      <c r="AM59" s="265"/>
      <c r="AN59" s="265"/>
      <c r="AO59" s="265"/>
      <c r="AP59" s="265"/>
      <c r="AQ59" s="265"/>
      <c r="AR59" s="265"/>
      <c r="AS59" s="265"/>
      <c r="AT59" s="265"/>
    </row>
    <row r="60" spans="1:46">
      <c r="A60" s="265"/>
      <c r="B60" s="265"/>
      <c r="C60" s="265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265"/>
      <c r="V60" s="265"/>
      <c r="W60" s="265"/>
      <c r="X60" s="265"/>
      <c r="Y60" s="265"/>
      <c r="Z60" s="265"/>
      <c r="AA60" s="265"/>
      <c r="AB60" s="265"/>
      <c r="AC60" s="265"/>
      <c r="AD60" s="265"/>
      <c r="AE60" s="265"/>
      <c r="AF60" s="265"/>
      <c r="AG60" s="265"/>
      <c r="AH60" s="265"/>
      <c r="AI60" s="265"/>
      <c r="AJ60" s="265"/>
      <c r="AK60" s="265"/>
      <c r="AL60" s="265"/>
      <c r="AM60" s="265"/>
      <c r="AN60" s="265"/>
      <c r="AO60" s="265"/>
      <c r="AP60" s="265"/>
      <c r="AQ60" s="265"/>
      <c r="AR60" s="265"/>
      <c r="AS60" s="265"/>
      <c r="AT60" s="265"/>
    </row>
    <row r="61" spans="1:46">
      <c r="A61" s="265"/>
      <c r="B61" s="265"/>
      <c r="C61" s="265"/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265"/>
      <c r="Q61" s="265"/>
      <c r="R61" s="265"/>
      <c r="S61" s="265"/>
      <c r="T61" s="265"/>
      <c r="U61" s="265"/>
      <c r="V61" s="265"/>
      <c r="W61" s="265"/>
      <c r="X61" s="265"/>
      <c r="Y61" s="265"/>
      <c r="Z61" s="265"/>
      <c r="AA61" s="265"/>
      <c r="AB61" s="265"/>
      <c r="AC61" s="265"/>
      <c r="AD61" s="265"/>
      <c r="AE61" s="265"/>
      <c r="AF61" s="265"/>
      <c r="AG61" s="265"/>
      <c r="AH61" s="265"/>
      <c r="AI61" s="265"/>
      <c r="AJ61" s="265"/>
      <c r="AK61" s="265"/>
      <c r="AL61" s="265"/>
      <c r="AM61" s="265"/>
      <c r="AN61" s="265"/>
      <c r="AO61" s="265"/>
      <c r="AP61" s="265"/>
      <c r="AQ61" s="265"/>
      <c r="AR61" s="265"/>
      <c r="AS61" s="265"/>
      <c r="AT61" s="265"/>
    </row>
    <row r="62" spans="1:46">
      <c r="A62" s="265"/>
      <c r="B62" s="265"/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  <c r="AK62" s="265"/>
      <c r="AL62" s="265"/>
      <c r="AM62" s="265"/>
      <c r="AN62" s="265"/>
      <c r="AO62" s="265"/>
      <c r="AP62" s="265"/>
      <c r="AQ62" s="265"/>
      <c r="AR62" s="265"/>
      <c r="AS62" s="265"/>
      <c r="AT62" s="265"/>
    </row>
    <row r="63" spans="1:46">
      <c r="A63" s="265"/>
      <c r="B63" s="265"/>
      <c r="C63" s="265"/>
      <c r="D63" s="265"/>
      <c r="E63" s="265"/>
      <c r="F63" s="265"/>
      <c r="G63" s="265"/>
      <c r="H63" s="265"/>
      <c r="I63" s="265"/>
      <c r="J63" s="265"/>
      <c r="K63" s="265"/>
      <c r="L63" s="265"/>
      <c r="M63" s="265"/>
      <c r="N63" s="265"/>
      <c r="O63" s="265"/>
      <c r="P63" s="265"/>
      <c r="Q63" s="265"/>
      <c r="R63" s="265"/>
      <c r="S63" s="265"/>
      <c r="T63" s="265"/>
      <c r="U63" s="265"/>
      <c r="V63" s="265"/>
      <c r="W63" s="265"/>
      <c r="X63" s="265"/>
      <c r="Y63" s="265"/>
      <c r="Z63" s="265"/>
      <c r="AA63" s="265"/>
      <c r="AB63" s="265"/>
      <c r="AC63" s="265"/>
      <c r="AD63" s="265"/>
      <c r="AE63" s="265"/>
      <c r="AF63" s="265"/>
      <c r="AG63" s="265"/>
      <c r="AH63" s="265"/>
      <c r="AI63" s="265"/>
      <c r="AJ63" s="265"/>
      <c r="AK63" s="265"/>
      <c r="AL63" s="265"/>
      <c r="AM63" s="265"/>
      <c r="AN63" s="265"/>
      <c r="AO63" s="265"/>
      <c r="AP63" s="265"/>
      <c r="AQ63" s="265"/>
      <c r="AR63" s="265"/>
      <c r="AS63" s="265"/>
      <c r="AT63" s="265"/>
    </row>
    <row r="64" spans="1:46">
      <c r="A64" s="265"/>
      <c r="B64" s="265"/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265"/>
      <c r="R64" s="265"/>
      <c r="S64" s="265"/>
      <c r="T64" s="265"/>
      <c r="U64" s="265"/>
      <c r="V64" s="265"/>
      <c r="W64" s="265"/>
      <c r="X64" s="265"/>
      <c r="Y64" s="265"/>
      <c r="Z64" s="265"/>
      <c r="AA64" s="265"/>
      <c r="AB64" s="265"/>
      <c r="AC64" s="265"/>
      <c r="AD64" s="265"/>
      <c r="AE64" s="265"/>
      <c r="AF64" s="265"/>
      <c r="AG64" s="265"/>
      <c r="AH64" s="265"/>
      <c r="AI64" s="265"/>
      <c r="AJ64" s="265"/>
      <c r="AK64" s="265"/>
      <c r="AL64" s="265"/>
      <c r="AM64" s="265"/>
      <c r="AN64" s="265"/>
      <c r="AO64" s="265"/>
      <c r="AP64" s="265"/>
      <c r="AQ64" s="265"/>
      <c r="AR64" s="265"/>
      <c r="AS64" s="265"/>
      <c r="AT64" s="265"/>
    </row>
    <row r="65" spans="1:46">
      <c r="A65" s="265"/>
      <c r="B65" s="265"/>
      <c r="C65" s="265"/>
      <c r="D65" s="265"/>
      <c r="E65" s="265"/>
      <c r="F65" s="265"/>
      <c r="G65" s="265"/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5"/>
      <c r="S65" s="265"/>
      <c r="T65" s="265"/>
      <c r="U65" s="265"/>
      <c r="V65" s="265"/>
      <c r="W65" s="265"/>
      <c r="X65" s="265"/>
      <c r="Y65" s="265"/>
      <c r="Z65" s="265"/>
      <c r="AA65" s="265"/>
      <c r="AB65" s="265"/>
      <c r="AC65" s="265"/>
      <c r="AD65" s="265"/>
      <c r="AE65" s="265"/>
      <c r="AF65" s="265"/>
      <c r="AG65" s="265"/>
      <c r="AH65" s="265"/>
      <c r="AI65" s="265"/>
      <c r="AJ65" s="265"/>
      <c r="AK65" s="265"/>
      <c r="AL65" s="265"/>
      <c r="AM65" s="265"/>
      <c r="AN65" s="265"/>
      <c r="AO65" s="265"/>
      <c r="AP65" s="265"/>
      <c r="AQ65" s="265"/>
      <c r="AR65" s="265"/>
      <c r="AS65" s="265"/>
      <c r="AT65" s="265"/>
    </row>
    <row r="66" spans="1:46">
      <c r="A66" s="265"/>
      <c r="B66" s="265"/>
      <c r="C66" s="265"/>
      <c r="D66" s="265"/>
      <c r="E66" s="265"/>
      <c r="F66" s="265"/>
      <c r="G66" s="265"/>
      <c r="H66" s="265"/>
      <c r="I66" s="265"/>
      <c r="J66" s="265"/>
      <c r="K66" s="265"/>
      <c r="L66" s="265"/>
      <c r="M66" s="265"/>
      <c r="N66" s="265"/>
      <c r="O66" s="265"/>
      <c r="P66" s="265"/>
      <c r="Q66" s="265"/>
      <c r="R66" s="265"/>
      <c r="S66" s="265"/>
      <c r="T66" s="265"/>
      <c r="U66" s="265"/>
      <c r="V66" s="265"/>
      <c r="W66" s="265"/>
      <c r="X66" s="265"/>
      <c r="Y66" s="265"/>
      <c r="Z66" s="265"/>
      <c r="AA66" s="265"/>
      <c r="AB66" s="265"/>
      <c r="AC66" s="265"/>
      <c r="AD66" s="265"/>
      <c r="AE66" s="265"/>
      <c r="AF66" s="265"/>
      <c r="AG66" s="265"/>
      <c r="AH66" s="265"/>
      <c r="AI66" s="265"/>
      <c r="AJ66" s="265"/>
      <c r="AK66" s="265"/>
      <c r="AL66" s="265"/>
      <c r="AM66" s="265"/>
      <c r="AN66" s="265"/>
      <c r="AO66" s="265"/>
      <c r="AP66" s="265"/>
      <c r="AQ66" s="265"/>
      <c r="AR66" s="265"/>
      <c r="AS66" s="265"/>
      <c r="AT66" s="265"/>
    </row>
    <row r="67" spans="1:46">
      <c r="A67" s="265"/>
      <c r="B67" s="265"/>
      <c r="C67" s="265"/>
      <c r="D67" s="265"/>
      <c r="E67" s="265"/>
      <c r="F67" s="265"/>
      <c r="G67" s="265"/>
      <c r="H67" s="265"/>
      <c r="I67" s="265"/>
      <c r="J67" s="265"/>
      <c r="K67" s="265"/>
      <c r="L67" s="265"/>
      <c r="M67" s="265"/>
      <c r="N67" s="265"/>
      <c r="O67" s="265"/>
      <c r="P67" s="265"/>
      <c r="Q67" s="265"/>
      <c r="R67" s="265"/>
      <c r="S67" s="265"/>
      <c r="T67" s="265"/>
      <c r="U67" s="265"/>
      <c r="V67" s="265"/>
      <c r="W67" s="265"/>
      <c r="X67" s="265"/>
      <c r="Y67" s="265"/>
      <c r="Z67" s="265"/>
      <c r="AA67" s="265"/>
      <c r="AB67" s="265"/>
      <c r="AC67" s="265"/>
      <c r="AD67" s="265"/>
      <c r="AE67" s="265"/>
      <c r="AF67" s="265"/>
      <c r="AG67" s="265"/>
      <c r="AH67" s="265"/>
      <c r="AI67" s="265"/>
      <c r="AJ67" s="265"/>
      <c r="AK67" s="265"/>
      <c r="AL67" s="265"/>
      <c r="AM67" s="265"/>
      <c r="AN67" s="265"/>
      <c r="AO67" s="265"/>
      <c r="AP67" s="265"/>
      <c r="AQ67" s="265"/>
      <c r="AR67" s="265"/>
      <c r="AS67" s="265"/>
      <c r="AT67" s="265"/>
    </row>
    <row r="68" spans="1:46">
      <c r="A68" s="265"/>
      <c r="B68" s="265"/>
      <c r="C68" s="265"/>
      <c r="D68" s="265"/>
      <c r="E68" s="265"/>
      <c r="F68" s="265"/>
      <c r="G68" s="265"/>
      <c r="H68" s="265"/>
      <c r="I68" s="265"/>
      <c r="J68" s="265"/>
      <c r="K68" s="265"/>
      <c r="L68" s="265"/>
      <c r="M68" s="265"/>
      <c r="N68" s="265"/>
      <c r="O68" s="265"/>
      <c r="P68" s="265"/>
      <c r="Q68" s="265"/>
      <c r="R68" s="265"/>
      <c r="S68" s="265"/>
      <c r="T68" s="265"/>
      <c r="U68" s="265"/>
      <c r="V68" s="265"/>
      <c r="W68" s="265"/>
      <c r="X68" s="265"/>
      <c r="Y68" s="265"/>
      <c r="Z68" s="265"/>
      <c r="AA68" s="265"/>
      <c r="AB68" s="265"/>
      <c r="AC68" s="265"/>
      <c r="AD68" s="265"/>
      <c r="AE68" s="265"/>
      <c r="AF68" s="265"/>
      <c r="AG68" s="265"/>
      <c r="AH68" s="265"/>
      <c r="AI68" s="265"/>
      <c r="AJ68" s="265"/>
      <c r="AK68" s="265"/>
      <c r="AL68" s="265"/>
      <c r="AM68" s="265"/>
      <c r="AN68" s="265"/>
      <c r="AO68" s="265"/>
      <c r="AP68" s="265"/>
      <c r="AQ68" s="265"/>
      <c r="AR68" s="265"/>
      <c r="AS68" s="265"/>
      <c r="AT68" s="265"/>
    </row>
    <row r="69" spans="1:46">
      <c r="A69" s="265"/>
      <c r="B69" s="265"/>
      <c r="C69" s="265"/>
      <c r="D69" s="265"/>
      <c r="E69" s="265"/>
      <c r="F69" s="265"/>
      <c r="G69" s="265"/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5"/>
      <c r="AI69" s="265"/>
      <c r="AJ69" s="265"/>
      <c r="AK69" s="265"/>
      <c r="AL69" s="265"/>
      <c r="AM69" s="265"/>
      <c r="AN69" s="265"/>
      <c r="AO69" s="265"/>
      <c r="AP69" s="265"/>
      <c r="AQ69" s="265"/>
      <c r="AR69" s="265"/>
      <c r="AS69" s="265"/>
      <c r="AT69" s="265"/>
    </row>
    <row r="70" spans="1:46">
      <c r="A70" s="265"/>
      <c r="B70" s="265"/>
      <c r="C70" s="265"/>
      <c r="D70" s="265"/>
      <c r="E70" s="265"/>
      <c r="F70" s="265"/>
      <c r="G70" s="265"/>
      <c r="H70" s="265"/>
      <c r="I70" s="265"/>
      <c r="J70" s="265"/>
      <c r="K70" s="265"/>
      <c r="L70" s="265"/>
      <c r="M70" s="265"/>
      <c r="N70" s="265"/>
      <c r="O70" s="265"/>
      <c r="P70" s="265"/>
      <c r="Q70" s="265"/>
      <c r="R70" s="265"/>
      <c r="S70" s="265"/>
      <c r="T70" s="265"/>
      <c r="U70" s="265"/>
      <c r="V70" s="265"/>
      <c r="W70" s="265"/>
      <c r="X70" s="265"/>
      <c r="Y70" s="265"/>
      <c r="Z70" s="265"/>
      <c r="AA70" s="265"/>
      <c r="AB70" s="265"/>
      <c r="AC70" s="265"/>
      <c r="AD70" s="265"/>
      <c r="AE70" s="265"/>
      <c r="AF70" s="265"/>
      <c r="AG70" s="265"/>
      <c r="AH70" s="265"/>
      <c r="AI70" s="265"/>
      <c r="AJ70" s="265"/>
      <c r="AK70" s="265"/>
      <c r="AL70" s="265"/>
      <c r="AM70" s="265"/>
      <c r="AN70" s="265"/>
      <c r="AO70" s="265"/>
      <c r="AP70" s="265"/>
      <c r="AQ70" s="265"/>
      <c r="AR70" s="265"/>
      <c r="AS70" s="265"/>
      <c r="AT70" s="265"/>
    </row>
    <row r="71" spans="1:46">
      <c r="A71" s="265"/>
      <c r="B71" s="265"/>
      <c r="C71" s="265"/>
      <c r="D71" s="265"/>
      <c r="E71" s="265"/>
      <c r="F71" s="265"/>
      <c r="G71" s="265"/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5"/>
      <c r="AI71" s="265"/>
      <c r="AJ71" s="265"/>
      <c r="AK71" s="265"/>
      <c r="AL71" s="265"/>
      <c r="AM71" s="265"/>
      <c r="AN71" s="265"/>
      <c r="AO71" s="265"/>
      <c r="AP71" s="265"/>
      <c r="AQ71" s="265"/>
      <c r="AR71" s="265"/>
      <c r="AS71" s="265"/>
      <c r="AT71" s="265"/>
    </row>
    <row r="72" spans="1:46">
      <c r="A72" s="265"/>
      <c r="B72" s="265"/>
      <c r="C72" s="265"/>
      <c r="D72" s="265"/>
      <c r="E72" s="265"/>
      <c r="F72" s="265"/>
      <c r="G72" s="265"/>
      <c r="H72" s="265"/>
      <c r="I72" s="265"/>
      <c r="J72" s="265"/>
      <c r="K72" s="265"/>
      <c r="L72" s="265"/>
      <c r="M72" s="265"/>
      <c r="N72" s="265"/>
      <c r="O72" s="265"/>
      <c r="P72" s="265"/>
      <c r="Q72" s="265"/>
      <c r="R72" s="265"/>
      <c r="S72" s="265"/>
      <c r="T72" s="265"/>
      <c r="U72" s="265"/>
      <c r="V72" s="265"/>
      <c r="W72" s="265"/>
      <c r="X72" s="265"/>
      <c r="Y72" s="265"/>
      <c r="Z72" s="265"/>
      <c r="AA72" s="265"/>
      <c r="AB72" s="265"/>
      <c r="AC72" s="265"/>
      <c r="AD72" s="265"/>
      <c r="AE72" s="265"/>
      <c r="AF72" s="265"/>
      <c r="AG72" s="265"/>
      <c r="AH72" s="265"/>
      <c r="AI72" s="265"/>
      <c r="AJ72" s="265"/>
      <c r="AK72" s="265"/>
      <c r="AL72" s="265"/>
      <c r="AM72" s="265"/>
      <c r="AN72" s="265"/>
      <c r="AO72" s="265"/>
      <c r="AP72" s="265"/>
      <c r="AQ72" s="265"/>
      <c r="AR72" s="265"/>
      <c r="AS72" s="265"/>
      <c r="AT72" s="265"/>
    </row>
    <row r="73" spans="1:46">
      <c r="A73" s="265"/>
      <c r="B73" s="265"/>
      <c r="C73" s="265"/>
      <c r="D73" s="265"/>
      <c r="E73" s="265"/>
      <c r="F73" s="265"/>
      <c r="G73" s="265"/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5"/>
      <c r="AI73" s="265"/>
      <c r="AJ73" s="265"/>
      <c r="AK73" s="265"/>
      <c r="AL73" s="265"/>
      <c r="AM73" s="265"/>
      <c r="AN73" s="265"/>
      <c r="AO73" s="265"/>
      <c r="AP73" s="265"/>
      <c r="AQ73" s="265"/>
      <c r="AR73" s="265"/>
      <c r="AS73" s="265"/>
      <c r="AT73" s="265"/>
    </row>
    <row r="74" spans="1:46">
      <c r="A74" s="265"/>
      <c r="B74" s="265"/>
      <c r="C74" s="265"/>
      <c r="D74" s="265"/>
      <c r="E74" s="265"/>
      <c r="F74" s="265"/>
      <c r="G74" s="265"/>
      <c r="H74" s="265"/>
      <c r="I74" s="265"/>
      <c r="J74" s="265"/>
      <c r="K74" s="265"/>
      <c r="L74" s="265"/>
      <c r="M74" s="265"/>
      <c r="N74" s="265"/>
      <c r="O74" s="265"/>
      <c r="P74" s="265"/>
      <c r="Q74" s="265"/>
      <c r="R74" s="265"/>
      <c r="S74" s="265"/>
      <c r="T74" s="265"/>
      <c r="U74" s="265"/>
      <c r="V74" s="265"/>
      <c r="W74" s="265"/>
      <c r="X74" s="265"/>
      <c r="Y74" s="265"/>
      <c r="Z74" s="265"/>
      <c r="AA74" s="265"/>
      <c r="AB74" s="265"/>
      <c r="AC74" s="265"/>
      <c r="AD74" s="265"/>
      <c r="AE74" s="265"/>
      <c r="AF74" s="265"/>
      <c r="AG74" s="265"/>
      <c r="AH74" s="265"/>
      <c r="AI74" s="265"/>
      <c r="AJ74" s="265"/>
      <c r="AK74" s="265"/>
      <c r="AL74" s="265"/>
      <c r="AM74" s="265"/>
      <c r="AN74" s="265"/>
      <c r="AO74" s="265"/>
      <c r="AP74" s="265"/>
      <c r="AQ74" s="265"/>
      <c r="AR74" s="265"/>
      <c r="AS74" s="265"/>
      <c r="AT74" s="265"/>
    </row>
    <row r="75" spans="1:46">
      <c r="A75" s="265"/>
      <c r="B75" s="265"/>
      <c r="C75" s="265"/>
      <c r="D75" s="265"/>
      <c r="E75" s="265"/>
      <c r="F75" s="265"/>
      <c r="G75" s="265"/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5"/>
      <c r="AB75" s="265"/>
      <c r="AC75" s="265"/>
      <c r="AD75" s="265"/>
      <c r="AE75" s="265"/>
      <c r="AF75" s="265"/>
      <c r="AG75" s="265"/>
      <c r="AH75" s="265"/>
      <c r="AI75" s="265"/>
      <c r="AJ75" s="265"/>
      <c r="AK75" s="265"/>
      <c r="AL75" s="265"/>
      <c r="AM75" s="265"/>
      <c r="AN75" s="265"/>
      <c r="AO75" s="265"/>
      <c r="AP75" s="265"/>
      <c r="AQ75" s="265"/>
      <c r="AR75" s="265"/>
      <c r="AS75" s="265"/>
      <c r="AT75" s="265"/>
    </row>
    <row r="76" spans="1:46">
      <c r="A76" s="265"/>
      <c r="B76" s="265"/>
      <c r="C76" s="265"/>
      <c r="D76" s="265"/>
      <c r="E76" s="265"/>
      <c r="F76" s="265"/>
      <c r="G76" s="265"/>
      <c r="H76" s="265"/>
      <c r="I76" s="265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265"/>
      <c r="Z76" s="265"/>
      <c r="AA76" s="265"/>
      <c r="AB76" s="265"/>
      <c r="AC76" s="265"/>
      <c r="AD76" s="265"/>
      <c r="AE76" s="265"/>
      <c r="AF76" s="265"/>
      <c r="AG76" s="265"/>
      <c r="AH76" s="265"/>
      <c r="AI76" s="265"/>
      <c r="AJ76" s="265"/>
      <c r="AK76" s="265"/>
      <c r="AL76" s="265"/>
      <c r="AM76" s="265"/>
      <c r="AN76" s="265"/>
      <c r="AO76" s="265"/>
      <c r="AP76" s="265"/>
      <c r="AQ76" s="265"/>
      <c r="AR76" s="265"/>
      <c r="AS76" s="265"/>
      <c r="AT76" s="265"/>
    </row>
    <row r="77" spans="1:46">
      <c r="A77" s="265"/>
      <c r="B77" s="265"/>
      <c r="C77" s="265"/>
      <c r="D77" s="265"/>
      <c r="E77" s="265"/>
      <c r="F77" s="265"/>
      <c r="G77" s="265"/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5"/>
      <c r="AI77" s="265"/>
      <c r="AJ77" s="265"/>
      <c r="AK77" s="265"/>
      <c r="AL77" s="265"/>
      <c r="AM77" s="265"/>
      <c r="AN77" s="265"/>
      <c r="AO77" s="265"/>
      <c r="AP77" s="265"/>
      <c r="AQ77" s="265"/>
      <c r="AR77" s="265"/>
      <c r="AS77" s="265"/>
      <c r="AT77" s="265"/>
    </row>
    <row r="78" spans="1:46">
      <c r="A78" s="265"/>
      <c r="B78" s="265"/>
      <c r="C78" s="265"/>
      <c r="D78" s="265"/>
      <c r="E78" s="265"/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 s="265"/>
      <c r="R78" s="265"/>
      <c r="S78" s="265"/>
      <c r="T78" s="265"/>
      <c r="U78" s="265"/>
      <c r="V78" s="265"/>
      <c r="W78" s="265"/>
      <c r="X78" s="265"/>
      <c r="Y78" s="265"/>
      <c r="Z78" s="265"/>
      <c r="AA78" s="265"/>
      <c r="AB78" s="265"/>
      <c r="AC78" s="265"/>
      <c r="AD78" s="265"/>
      <c r="AE78" s="265"/>
      <c r="AF78" s="265"/>
      <c r="AG78" s="265"/>
      <c r="AH78" s="265"/>
      <c r="AI78" s="265"/>
      <c r="AJ78" s="265"/>
      <c r="AK78" s="265"/>
      <c r="AL78" s="265"/>
      <c r="AM78" s="265"/>
      <c r="AN78" s="265"/>
      <c r="AO78" s="265"/>
      <c r="AP78" s="265"/>
      <c r="AQ78" s="265"/>
      <c r="AR78" s="265"/>
      <c r="AS78" s="265"/>
      <c r="AT78" s="265"/>
    </row>
    <row r="79" spans="1:46">
      <c r="A79" s="265"/>
      <c r="B79" s="265"/>
      <c r="C79" s="265"/>
      <c r="D79" s="265"/>
      <c r="E79" s="265"/>
      <c r="F79" s="265"/>
      <c r="G79" s="265"/>
      <c r="H79" s="265"/>
      <c r="I79" s="265"/>
      <c r="J79" s="265"/>
      <c r="K79" s="265"/>
      <c r="L79" s="265"/>
      <c r="M79" s="265"/>
      <c r="N79" s="265"/>
      <c r="O79" s="265"/>
      <c r="P79" s="265"/>
      <c r="Q79" s="265"/>
      <c r="R79" s="265"/>
      <c r="S79" s="265"/>
      <c r="T79" s="265"/>
      <c r="U79" s="265"/>
      <c r="V79" s="265"/>
      <c r="W79" s="265"/>
      <c r="X79" s="265"/>
      <c r="Y79" s="265"/>
      <c r="Z79" s="265"/>
      <c r="AA79" s="265"/>
      <c r="AB79" s="265"/>
      <c r="AC79" s="265"/>
      <c r="AD79" s="265"/>
      <c r="AE79" s="265"/>
      <c r="AF79" s="265"/>
      <c r="AG79" s="265"/>
      <c r="AH79" s="265"/>
      <c r="AI79" s="265"/>
      <c r="AJ79" s="265"/>
      <c r="AK79" s="265"/>
      <c r="AL79" s="265"/>
      <c r="AM79" s="265"/>
      <c r="AN79" s="265"/>
      <c r="AO79" s="265"/>
      <c r="AP79" s="265"/>
      <c r="AQ79" s="265"/>
      <c r="AR79" s="265"/>
      <c r="AS79" s="265"/>
      <c r="AT79" s="265"/>
    </row>
    <row r="80" spans="1:46">
      <c r="A80" s="265"/>
      <c r="B80" s="265"/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265"/>
      <c r="S80" s="265"/>
      <c r="T80" s="265"/>
      <c r="U80" s="265"/>
      <c r="V80" s="265"/>
      <c r="W80" s="265"/>
      <c r="X80" s="265"/>
      <c r="Y80" s="265"/>
      <c r="Z80" s="265"/>
      <c r="AA80" s="265"/>
      <c r="AB80" s="265"/>
      <c r="AC80" s="265"/>
      <c r="AD80" s="265"/>
      <c r="AE80" s="265"/>
      <c r="AF80" s="265"/>
      <c r="AG80" s="265"/>
      <c r="AH80" s="265"/>
      <c r="AI80" s="265"/>
      <c r="AJ80" s="265"/>
      <c r="AK80" s="265"/>
      <c r="AL80" s="265"/>
      <c r="AM80" s="265"/>
      <c r="AN80" s="265"/>
      <c r="AO80" s="265"/>
      <c r="AP80" s="265"/>
      <c r="AQ80" s="265"/>
      <c r="AR80" s="265"/>
      <c r="AS80" s="265"/>
      <c r="AT80" s="265"/>
    </row>
    <row r="81" spans="1:46">
      <c r="A81" s="265"/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5"/>
      <c r="Z81" s="265"/>
      <c r="AA81" s="265"/>
      <c r="AB81" s="265"/>
      <c r="AC81" s="265"/>
      <c r="AD81" s="265"/>
      <c r="AE81" s="265"/>
      <c r="AF81" s="265"/>
      <c r="AG81" s="265"/>
      <c r="AH81" s="265"/>
      <c r="AI81" s="265"/>
      <c r="AJ81" s="265"/>
      <c r="AK81" s="265"/>
      <c r="AL81" s="265"/>
      <c r="AM81" s="265"/>
      <c r="AN81" s="265"/>
      <c r="AO81" s="265"/>
      <c r="AP81" s="265"/>
      <c r="AQ81" s="265"/>
      <c r="AR81" s="265"/>
      <c r="AS81" s="265"/>
      <c r="AT81" s="265"/>
    </row>
    <row r="82" spans="1:46">
      <c r="A82" s="265"/>
      <c r="B82" s="265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5"/>
      <c r="AB82" s="265"/>
      <c r="AC82" s="265"/>
      <c r="AD82" s="265"/>
      <c r="AE82" s="265"/>
      <c r="AF82" s="265"/>
      <c r="AG82" s="265"/>
      <c r="AH82" s="265"/>
      <c r="AI82" s="265"/>
      <c r="AJ82" s="265"/>
      <c r="AK82" s="265"/>
      <c r="AL82" s="265"/>
      <c r="AM82" s="265"/>
      <c r="AN82" s="265"/>
      <c r="AO82" s="265"/>
      <c r="AP82" s="265"/>
      <c r="AQ82" s="265"/>
      <c r="AR82" s="265"/>
      <c r="AS82" s="265"/>
      <c r="AT82" s="265"/>
    </row>
    <row r="83" spans="1:46">
      <c r="A83" s="265"/>
      <c r="B83" s="265"/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5"/>
      <c r="O83" s="265"/>
      <c r="P83" s="265"/>
      <c r="Q83" s="265"/>
      <c r="R83" s="265"/>
      <c r="S83" s="265"/>
      <c r="T83" s="265"/>
      <c r="U83" s="265"/>
      <c r="V83" s="265"/>
      <c r="W83" s="265"/>
      <c r="X83" s="265"/>
      <c r="Y83" s="265"/>
      <c r="Z83" s="265"/>
      <c r="AA83" s="265"/>
      <c r="AB83" s="265"/>
      <c r="AC83" s="265"/>
      <c r="AD83" s="265"/>
      <c r="AE83" s="265"/>
      <c r="AF83" s="265"/>
      <c r="AG83" s="265"/>
      <c r="AH83" s="265"/>
      <c r="AI83" s="265"/>
      <c r="AJ83" s="265"/>
      <c r="AK83" s="265"/>
      <c r="AL83" s="265"/>
      <c r="AM83" s="265"/>
      <c r="AN83" s="265"/>
      <c r="AO83" s="265"/>
      <c r="AP83" s="265"/>
      <c r="AQ83" s="265"/>
      <c r="AR83" s="265"/>
      <c r="AS83" s="265"/>
      <c r="AT83" s="265"/>
    </row>
    <row r="84" spans="1:46">
      <c r="A84" s="265"/>
      <c r="B84" s="265"/>
      <c r="C84" s="265"/>
      <c r="D84" s="265"/>
      <c r="E84" s="265"/>
      <c r="F84" s="265"/>
      <c r="G84" s="265"/>
      <c r="H84" s="265"/>
      <c r="I84" s="265"/>
      <c r="J84" s="265"/>
      <c r="K84" s="265"/>
      <c r="L84" s="265"/>
      <c r="M84" s="265"/>
      <c r="N84" s="265"/>
      <c r="O84" s="265"/>
      <c r="P84" s="265"/>
      <c r="Q84" s="265"/>
      <c r="R84" s="265"/>
      <c r="S84" s="265"/>
      <c r="T84" s="265"/>
      <c r="U84" s="265"/>
      <c r="V84" s="265"/>
      <c r="W84" s="265"/>
      <c r="X84" s="265"/>
      <c r="Y84" s="265"/>
      <c r="Z84" s="265"/>
      <c r="AA84" s="265"/>
      <c r="AB84" s="265"/>
      <c r="AC84" s="265"/>
      <c r="AD84" s="265"/>
      <c r="AE84" s="265"/>
      <c r="AF84" s="265"/>
      <c r="AG84" s="265"/>
      <c r="AH84" s="265"/>
      <c r="AI84" s="265"/>
      <c r="AJ84" s="265"/>
      <c r="AK84" s="265"/>
      <c r="AL84" s="265"/>
      <c r="AM84" s="265"/>
      <c r="AN84" s="265"/>
      <c r="AO84" s="265"/>
      <c r="AP84" s="265"/>
      <c r="AQ84" s="265"/>
      <c r="AR84" s="265"/>
      <c r="AS84" s="265"/>
      <c r="AT84" s="265"/>
    </row>
    <row r="85" spans="1:46">
      <c r="A85" s="265"/>
      <c r="B85" s="265"/>
      <c r="C85" s="265"/>
      <c r="D85" s="265"/>
      <c r="E85" s="265"/>
      <c r="F85" s="265"/>
      <c r="G85" s="265"/>
      <c r="H85" s="265"/>
      <c r="I85" s="265"/>
      <c r="J85" s="265"/>
      <c r="K85" s="265"/>
      <c r="L85" s="265"/>
      <c r="M85" s="265"/>
      <c r="N85" s="265"/>
      <c r="O85" s="265"/>
      <c r="P85" s="265"/>
      <c r="Q85" s="265"/>
      <c r="R85" s="265"/>
      <c r="S85" s="265"/>
      <c r="T85" s="265"/>
      <c r="U85" s="265"/>
      <c r="V85" s="265"/>
      <c r="W85" s="265"/>
      <c r="X85" s="265"/>
      <c r="Y85" s="265"/>
      <c r="Z85" s="265"/>
      <c r="AA85" s="265"/>
      <c r="AB85" s="265"/>
      <c r="AC85" s="265"/>
      <c r="AD85" s="265"/>
      <c r="AE85" s="265"/>
      <c r="AF85" s="265"/>
      <c r="AG85" s="265"/>
      <c r="AH85" s="265"/>
      <c r="AI85" s="265"/>
      <c r="AJ85" s="265"/>
      <c r="AK85" s="265"/>
      <c r="AL85" s="265"/>
      <c r="AM85" s="265"/>
      <c r="AN85" s="265"/>
      <c r="AO85" s="265"/>
      <c r="AP85" s="265"/>
      <c r="AQ85" s="265"/>
      <c r="AR85" s="265"/>
      <c r="AS85" s="265"/>
      <c r="AT85" s="265"/>
    </row>
    <row r="86" spans="1:46">
      <c r="A86" s="265"/>
      <c r="B86" s="265"/>
      <c r="C86" s="265"/>
      <c r="D86" s="265"/>
      <c r="E86" s="265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265"/>
      <c r="AL86" s="265"/>
      <c r="AM86" s="265"/>
      <c r="AN86" s="265"/>
      <c r="AO86" s="265"/>
      <c r="AP86" s="265"/>
      <c r="AQ86" s="265"/>
      <c r="AR86" s="265"/>
      <c r="AS86" s="265"/>
      <c r="AT86" s="265"/>
    </row>
    <row r="87" spans="1:46">
      <c r="A87" s="265"/>
      <c r="B87" s="265"/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265"/>
      <c r="AI87" s="265"/>
      <c r="AJ87" s="265"/>
      <c r="AK87" s="265"/>
      <c r="AL87" s="265"/>
      <c r="AM87" s="265"/>
      <c r="AN87" s="265"/>
      <c r="AO87" s="265"/>
      <c r="AP87" s="265"/>
      <c r="AQ87" s="265"/>
      <c r="AR87" s="265"/>
      <c r="AS87" s="265"/>
      <c r="AT87" s="265"/>
    </row>
    <row r="88" spans="1:46">
      <c r="A88" s="265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265"/>
      <c r="R88" s="265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265"/>
      <c r="AI88" s="265"/>
      <c r="AJ88" s="265"/>
      <c r="AK88" s="265"/>
      <c r="AL88" s="265"/>
      <c r="AM88" s="265"/>
      <c r="AN88" s="265"/>
      <c r="AO88" s="265"/>
      <c r="AP88" s="265"/>
      <c r="AQ88" s="265"/>
      <c r="AR88" s="265"/>
      <c r="AS88" s="265"/>
      <c r="AT88" s="265"/>
    </row>
    <row r="89" spans="1:46">
      <c r="A89" s="265"/>
      <c r="B89" s="265"/>
      <c r="C89" s="265"/>
      <c r="D89" s="265"/>
      <c r="E89" s="265"/>
      <c r="F89" s="265"/>
      <c r="G89" s="265"/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5"/>
      <c r="AB89" s="265"/>
      <c r="AC89" s="265"/>
      <c r="AD89" s="265"/>
      <c r="AE89" s="265"/>
      <c r="AF89" s="265"/>
      <c r="AG89" s="265"/>
      <c r="AH89" s="265"/>
      <c r="AI89" s="265"/>
      <c r="AJ89" s="265"/>
      <c r="AK89" s="265"/>
      <c r="AL89" s="265"/>
      <c r="AM89" s="265"/>
      <c r="AN89" s="265"/>
      <c r="AO89" s="265"/>
      <c r="AP89" s="265"/>
      <c r="AQ89" s="265"/>
      <c r="AR89" s="265"/>
      <c r="AS89" s="265"/>
      <c r="AT89" s="265"/>
    </row>
    <row r="90" spans="1:46">
      <c r="A90" s="265"/>
      <c r="B90" s="265"/>
      <c r="C90" s="265"/>
      <c r="D90" s="265"/>
      <c r="E90" s="265"/>
      <c r="F90" s="265"/>
      <c r="G90" s="265"/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  <c r="AA90" s="265"/>
      <c r="AB90" s="265"/>
      <c r="AC90" s="265"/>
      <c r="AD90" s="265"/>
      <c r="AE90" s="265"/>
      <c r="AF90" s="265"/>
      <c r="AG90" s="265"/>
      <c r="AH90" s="265"/>
      <c r="AI90" s="265"/>
      <c r="AJ90" s="265"/>
      <c r="AK90" s="265"/>
      <c r="AL90" s="265"/>
      <c r="AM90" s="265"/>
      <c r="AN90" s="265"/>
      <c r="AO90" s="265"/>
      <c r="AP90" s="265"/>
      <c r="AQ90" s="265"/>
      <c r="AR90" s="265"/>
      <c r="AS90" s="265"/>
      <c r="AT90" s="265"/>
    </row>
    <row r="91" spans="1:46">
      <c r="A91" s="265"/>
      <c r="B91" s="265"/>
      <c r="C91" s="265"/>
      <c r="D91" s="265"/>
      <c r="E91" s="265"/>
      <c r="F91" s="265"/>
      <c r="G91" s="265"/>
      <c r="H91" s="265"/>
      <c r="I91" s="265"/>
      <c r="J91" s="265"/>
      <c r="K91" s="265"/>
      <c r="L91" s="265"/>
      <c r="M91" s="265"/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5"/>
      <c r="Z91" s="265"/>
      <c r="AA91" s="265"/>
      <c r="AB91" s="265"/>
      <c r="AC91" s="265"/>
      <c r="AD91" s="265"/>
      <c r="AE91" s="265"/>
      <c r="AF91" s="265"/>
      <c r="AG91" s="265"/>
      <c r="AH91" s="265"/>
      <c r="AI91" s="265"/>
      <c r="AJ91" s="265"/>
      <c r="AK91" s="265"/>
      <c r="AL91" s="265"/>
      <c r="AM91" s="265"/>
      <c r="AN91" s="265"/>
      <c r="AO91" s="265"/>
      <c r="AP91" s="265"/>
      <c r="AQ91" s="265"/>
      <c r="AR91" s="265"/>
      <c r="AS91" s="265"/>
      <c r="AT91" s="265"/>
    </row>
    <row r="92" spans="1:46">
      <c r="A92" s="265"/>
      <c r="B92" s="265"/>
      <c r="C92" s="265"/>
      <c r="D92" s="265"/>
      <c r="E92" s="265"/>
      <c r="F92" s="265"/>
      <c r="G92" s="265"/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  <c r="Z92" s="265"/>
      <c r="AA92" s="265"/>
      <c r="AB92" s="265"/>
      <c r="AC92" s="265"/>
      <c r="AD92" s="265"/>
      <c r="AE92" s="265"/>
      <c r="AF92" s="265"/>
      <c r="AG92" s="265"/>
      <c r="AH92" s="265"/>
      <c r="AI92" s="265"/>
      <c r="AJ92" s="265"/>
      <c r="AK92" s="265"/>
      <c r="AL92" s="265"/>
      <c r="AM92" s="265"/>
      <c r="AN92" s="265"/>
      <c r="AO92" s="265"/>
      <c r="AP92" s="265"/>
      <c r="AQ92" s="265"/>
      <c r="AR92" s="265"/>
      <c r="AS92" s="265"/>
      <c r="AT92" s="265"/>
    </row>
    <row r="93" spans="1:46">
      <c r="A93" s="265"/>
      <c r="B93" s="265"/>
      <c r="C93" s="265"/>
      <c r="D93" s="265"/>
      <c r="E93" s="265"/>
      <c r="F93" s="265"/>
      <c r="G93" s="265"/>
      <c r="H93" s="265"/>
      <c r="I93" s="265"/>
      <c r="J93" s="265"/>
      <c r="K93" s="265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5"/>
      <c r="AA93" s="265"/>
      <c r="AB93" s="265"/>
      <c r="AC93" s="265"/>
      <c r="AD93" s="265"/>
      <c r="AE93" s="265"/>
      <c r="AF93" s="265"/>
      <c r="AG93" s="265"/>
      <c r="AH93" s="265"/>
      <c r="AI93" s="265"/>
      <c r="AJ93" s="265"/>
      <c r="AK93" s="265"/>
      <c r="AL93" s="265"/>
      <c r="AM93" s="265"/>
      <c r="AN93" s="265"/>
      <c r="AO93" s="265"/>
      <c r="AP93" s="265"/>
      <c r="AQ93" s="265"/>
      <c r="AR93" s="265"/>
      <c r="AS93" s="265"/>
      <c r="AT93" s="265"/>
    </row>
    <row r="94" spans="1:46">
      <c r="A94" s="265"/>
      <c r="B94" s="265"/>
      <c r="C94" s="265"/>
      <c r="D94" s="265"/>
      <c r="E94" s="265"/>
      <c r="F94" s="265"/>
      <c r="G94" s="265"/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5"/>
      <c r="AI94" s="265"/>
      <c r="AJ94" s="265"/>
      <c r="AK94" s="265"/>
      <c r="AL94" s="265"/>
      <c r="AM94" s="265"/>
      <c r="AN94" s="265"/>
      <c r="AO94" s="265"/>
      <c r="AP94" s="265"/>
      <c r="AQ94" s="265"/>
      <c r="AR94" s="265"/>
      <c r="AS94" s="265"/>
      <c r="AT94" s="265"/>
    </row>
    <row r="95" spans="1:46">
      <c r="A95" s="265"/>
      <c r="B95" s="265"/>
      <c r="C95" s="265"/>
      <c r="D95" s="265"/>
      <c r="E95" s="265"/>
      <c r="F95" s="265"/>
      <c r="G95" s="265"/>
      <c r="H95" s="265"/>
      <c r="I95" s="265"/>
      <c r="J95" s="265"/>
      <c r="K95" s="265"/>
      <c r="L95" s="265"/>
      <c r="M95" s="265"/>
      <c r="N95" s="265"/>
      <c r="O95" s="265"/>
      <c r="P95" s="265"/>
      <c r="Q95" s="265"/>
      <c r="R95" s="265"/>
      <c r="S95" s="265"/>
      <c r="T95" s="265"/>
      <c r="U95" s="265"/>
      <c r="V95" s="265"/>
      <c r="W95" s="265"/>
      <c r="X95" s="265"/>
      <c r="Y95" s="265"/>
      <c r="Z95" s="265"/>
      <c r="AA95" s="265"/>
      <c r="AB95" s="265"/>
      <c r="AC95" s="265"/>
      <c r="AD95" s="265"/>
      <c r="AE95" s="265"/>
      <c r="AF95" s="265"/>
      <c r="AG95" s="265"/>
      <c r="AH95" s="265"/>
      <c r="AI95" s="265"/>
      <c r="AJ95" s="265"/>
      <c r="AK95" s="265"/>
      <c r="AL95" s="265"/>
      <c r="AM95" s="265"/>
      <c r="AN95" s="265"/>
      <c r="AO95" s="265"/>
      <c r="AP95" s="265"/>
      <c r="AQ95" s="265"/>
      <c r="AR95" s="265"/>
      <c r="AS95" s="265"/>
      <c r="AT95" s="265"/>
    </row>
    <row r="96" spans="1:46">
      <c r="A96" s="265"/>
      <c r="B96" s="265"/>
      <c r="C96" s="265"/>
      <c r="D96" s="265"/>
      <c r="E96" s="265"/>
      <c r="F96" s="265"/>
      <c r="G96" s="265"/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5"/>
      <c r="AI96" s="265"/>
      <c r="AJ96" s="265"/>
      <c r="AK96" s="265"/>
      <c r="AL96" s="265"/>
      <c r="AM96" s="265"/>
      <c r="AN96" s="265"/>
      <c r="AO96" s="265"/>
      <c r="AP96" s="265"/>
      <c r="AQ96" s="265"/>
      <c r="AR96" s="265"/>
      <c r="AS96" s="265"/>
      <c r="AT96" s="265"/>
    </row>
    <row r="97" spans="1:46">
      <c r="A97" s="265"/>
      <c r="B97" s="265"/>
      <c r="C97" s="265"/>
      <c r="D97" s="265"/>
      <c r="E97" s="265"/>
      <c r="F97" s="265"/>
      <c r="G97" s="265"/>
      <c r="H97" s="265"/>
      <c r="I97" s="265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  <c r="Z97" s="265"/>
      <c r="AA97" s="265"/>
      <c r="AB97" s="265"/>
      <c r="AC97" s="265"/>
      <c r="AD97" s="265"/>
      <c r="AE97" s="265"/>
      <c r="AF97" s="265"/>
      <c r="AG97" s="265"/>
      <c r="AH97" s="265"/>
      <c r="AI97" s="265"/>
      <c r="AJ97" s="265"/>
      <c r="AK97" s="265"/>
      <c r="AL97" s="265"/>
      <c r="AM97" s="265"/>
      <c r="AN97" s="265"/>
      <c r="AO97" s="265"/>
      <c r="AP97" s="265"/>
      <c r="AQ97" s="265"/>
      <c r="AR97" s="265"/>
      <c r="AS97" s="265"/>
      <c r="AT97" s="265"/>
    </row>
    <row r="98" spans="1:46">
      <c r="A98" s="265"/>
      <c r="B98" s="265"/>
      <c r="C98" s="265"/>
      <c r="D98" s="265"/>
      <c r="E98" s="265"/>
      <c r="F98" s="265"/>
      <c r="G98" s="265"/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5"/>
      <c r="AI98" s="265"/>
      <c r="AJ98" s="265"/>
      <c r="AK98" s="265"/>
      <c r="AL98" s="265"/>
      <c r="AM98" s="265"/>
      <c r="AN98" s="265"/>
      <c r="AO98" s="265"/>
      <c r="AP98" s="265"/>
      <c r="AQ98" s="265"/>
      <c r="AR98" s="265"/>
      <c r="AS98" s="265"/>
      <c r="AT98" s="265"/>
    </row>
    <row r="99" spans="1:46">
      <c r="A99" s="265"/>
      <c r="B99" s="265"/>
      <c r="C99" s="265"/>
      <c r="D99" s="265"/>
      <c r="E99" s="265"/>
      <c r="F99" s="265"/>
      <c r="G99" s="265"/>
      <c r="H99" s="265"/>
      <c r="I99" s="265"/>
      <c r="J99" s="265"/>
      <c r="K99" s="265"/>
      <c r="L99" s="265"/>
      <c r="M99" s="265"/>
      <c r="N99" s="265"/>
      <c r="O99" s="265"/>
      <c r="P99" s="265"/>
      <c r="Q99" s="265"/>
      <c r="R99" s="265"/>
      <c r="S99" s="265"/>
      <c r="T99" s="265"/>
      <c r="U99" s="265"/>
      <c r="V99" s="265"/>
      <c r="W99" s="265"/>
      <c r="X99" s="265"/>
      <c r="Y99" s="265"/>
      <c r="Z99" s="265"/>
      <c r="AA99" s="265"/>
      <c r="AB99" s="265"/>
      <c r="AC99" s="265"/>
      <c r="AD99" s="265"/>
      <c r="AE99" s="265"/>
      <c r="AF99" s="265"/>
      <c r="AG99" s="265"/>
      <c r="AH99" s="265"/>
      <c r="AI99" s="265"/>
      <c r="AJ99" s="265"/>
      <c r="AK99" s="265"/>
      <c r="AL99" s="265"/>
      <c r="AM99" s="265"/>
      <c r="AN99" s="265"/>
      <c r="AO99" s="265"/>
      <c r="AP99" s="265"/>
      <c r="AQ99" s="265"/>
      <c r="AR99" s="265"/>
      <c r="AS99" s="265"/>
      <c r="AT99" s="265"/>
    </row>
    <row r="100" spans="1:46">
      <c r="A100" s="265"/>
      <c r="B100" s="265"/>
      <c r="C100" s="265"/>
      <c r="D100" s="265"/>
      <c r="E100" s="265"/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5"/>
      <c r="AI100" s="265"/>
      <c r="AJ100" s="265"/>
      <c r="AK100" s="265"/>
      <c r="AL100" s="265"/>
      <c r="AM100" s="265"/>
      <c r="AN100" s="265"/>
      <c r="AO100" s="265"/>
      <c r="AP100" s="265"/>
      <c r="AQ100" s="265"/>
      <c r="AR100" s="265"/>
      <c r="AS100" s="265"/>
      <c r="AT100" s="265"/>
    </row>
    <row r="101" spans="1:46">
      <c r="A101" s="265"/>
      <c r="B101" s="265"/>
      <c r="C101" s="265"/>
      <c r="D101" s="265"/>
      <c r="E101" s="265"/>
      <c r="F101" s="265"/>
      <c r="G101" s="265"/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65"/>
      <c r="Y101" s="265"/>
      <c r="Z101" s="265"/>
      <c r="AA101" s="265"/>
      <c r="AB101" s="265"/>
      <c r="AC101" s="265"/>
      <c r="AD101" s="265"/>
      <c r="AE101" s="265"/>
      <c r="AF101" s="265"/>
      <c r="AG101" s="265"/>
      <c r="AH101" s="265"/>
      <c r="AI101" s="265"/>
      <c r="AJ101" s="265"/>
      <c r="AK101" s="265"/>
      <c r="AL101" s="265"/>
      <c r="AM101" s="265"/>
      <c r="AN101" s="265"/>
      <c r="AO101" s="265"/>
      <c r="AP101" s="265"/>
      <c r="AQ101" s="265"/>
      <c r="AR101" s="265"/>
      <c r="AS101" s="265"/>
      <c r="AT101" s="265"/>
    </row>
    <row r="102" spans="1:46">
      <c r="A102" s="265"/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</row>
    <row r="103" spans="1:46">
      <c r="A103" s="265"/>
      <c r="B103" s="265"/>
      <c r="C103" s="265"/>
      <c r="D103" s="265"/>
      <c r="E103" s="265"/>
      <c r="F103" s="265"/>
      <c r="G103" s="265"/>
      <c r="H103" s="265"/>
      <c r="I103" s="265"/>
      <c r="J103" s="265"/>
      <c r="K103" s="265"/>
      <c r="L103" s="265"/>
      <c r="M103" s="265"/>
      <c r="N103" s="265"/>
      <c r="O103" s="265"/>
      <c r="P103" s="265"/>
      <c r="Q103" s="265"/>
      <c r="R103" s="265"/>
      <c r="S103" s="265"/>
      <c r="T103" s="265"/>
      <c r="U103" s="265"/>
      <c r="V103" s="265"/>
      <c r="W103" s="265"/>
      <c r="X103" s="265"/>
      <c r="Y103" s="265"/>
      <c r="Z103" s="265"/>
      <c r="AA103" s="265"/>
      <c r="AB103" s="265"/>
      <c r="AC103" s="265"/>
      <c r="AD103" s="265"/>
      <c r="AE103" s="265"/>
      <c r="AF103" s="265"/>
      <c r="AG103" s="265"/>
      <c r="AH103" s="265"/>
      <c r="AI103" s="265"/>
      <c r="AJ103" s="265"/>
      <c r="AK103" s="265"/>
      <c r="AL103" s="265"/>
      <c r="AM103" s="265"/>
      <c r="AN103" s="265"/>
      <c r="AO103" s="265"/>
      <c r="AP103" s="265"/>
      <c r="AQ103" s="265"/>
      <c r="AR103" s="265"/>
      <c r="AS103" s="265"/>
      <c r="AT103" s="265"/>
    </row>
    <row r="104" spans="1:46">
      <c r="A104" s="265"/>
      <c r="B104" s="265"/>
      <c r="C104" s="265"/>
      <c r="D104" s="265"/>
      <c r="E104" s="265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265"/>
      <c r="W104" s="265"/>
      <c r="X104" s="265"/>
      <c r="Y104" s="265"/>
      <c r="Z104" s="265"/>
      <c r="AA104" s="265"/>
      <c r="AB104" s="265"/>
      <c r="AC104" s="265"/>
      <c r="AD104" s="265"/>
      <c r="AE104" s="265"/>
      <c r="AF104" s="265"/>
      <c r="AG104" s="265"/>
      <c r="AH104" s="265"/>
      <c r="AI104" s="265"/>
      <c r="AJ104" s="265"/>
      <c r="AK104" s="265"/>
      <c r="AL104" s="265"/>
      <c r="AM104" s="265"/>
      <c r="AN104" s="265"/>
      <c r="AO104" s="265"/>
      <c r="AP104" s="265"/>
      <c r="AQ104" s="265"/>
      <c r="AR104" s="265"/>
      <c r="AS104" s="265"/>
      <c r="AT104" s="265"/>
    </row>
    <row r="105" spans="1:46">
      <c r="A105" s="265"/>
      <c r="B105" s="265"/>
      <c r="C105" s="265"/>
      <c r="D105" s="265"/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5"/>
      <c r="AI105" s="265"/>
      <c r="AJ105" s="265"/>
      <c r="AK105" s="265"/>
      <c r="AL105" s="265"/>
      <c r="AM105" s="265"/>
      <c r="AN105" s="265"/>
      <c r="AO105" s="265"/>
      <c r="AP105" s="265"/>
      <c r="AQ105" s="265"/>
      <c r="AR105" s="265"/>
      <c r="AS105" s="265"/>
      <c r="AT105" s="265"/>
    </row>
    <row r="106" spans="1:46">
      <c r="A106" s="265"/>
      <c r="B106" s="265"/>
      <c r="C106" s="265"/>
      <c r="D106" s="265"/>
      <c r="E106" s="265"/>
      <c r="F106" s="265"/>
      <c r="G106" s="265"/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265"/>
      <c r="Y106" s="265"/>
      <c r="Z106" s="265"/>
      <c r="AA106" s="265"/>
      <c r="AB106" s="265"/>
      <c r="AC106" s="265"/>
      <c r="AD106" s="265"/>
      <c r="AE106" s="265"/>
      <c r="AF106" s="265"/>
      <c r="AG106" s="265"/>
      <c r="AH106" s="265"/>
      <c r="AI106" s="265"/>
      <c r="AJ106" s="265"/>
      <c r="AK106" s="265"/>
      <c r="AL106" s="265"/>
      <c r="AM106" s="265"/>
      <c r="AN106" s="265"/>
      <c r="AO106" s="265"/>
      <c r="AP106" s="265"/>
      <c r="AQ106" s="265"/>
      <c r="AR106" s="265"/>
      <c r="AS106" s="265"/>
      <c r="AT106" s="265"/>
    </row>
    <row r="107" spans="1:46">
      <c r="A107" s="265"/>
      <c r="B107" s="265"/>
      <c r="C107" s="265"/>
      <c r="D107" s="265"/>
      <c r="E107" s="265"/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5"/>
      <c r="AI107" s="265"/>
      <c r="AJ107" s="265"/>
      <c r="AK107" s="265"/>
      <c r="AL107" s="265"/>
      <c r="AM107" s="265"/>
      <c r="AN107" s="265"/>
      <c r="AO107" s="265"/>
      <c r="AP107" s="265"/>
      <c r="AQ107" s="265"/>
      <c r="AR107" s="265"/>
      <c r="AS107" s="265"/>
      <c r="AT107" s="265"/>
    </row>
    <row r="108" spans="1:46">
      <c r="A108" s="265"/>
      <c r="B108" s="265"/>
      <c r="C108" s="265"/>
      <c r="D108" s="265"/>
      <c r="E108" s="265"/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  <c r="AK108" s="265"/>
      <c r="AL108" s="265"/>
      <c r="AM108" s="265"/>
      <c r="AN108" s="265"/>
      <c r="AO108" s="265"/>
      <c r="AP108" s="265"/>
      <c r="AQ108" s="265"/>
      <c r="AR108" s="265"/>
      <c r="AS108" s="265"/>
      <c r="AT108" s="265"/>
    </row>
    <row r="109" spans="1:46">
      <c r="A109" s="265"/>
      <c r="B109" s="265"/>
      <c r="C109" s="265"/>
      <c r="D109" s="265"/>
      <c r="E109" s="265"/>
      <c r="F109" s="265"/>
      <c r="G109" s="265"/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5"/>
      <c r="AI109" s="265"/>
      <c r="AJ109" s="265"/>
      <c r="AK109" s="265"/>
      <c r="AL109" s="265"/>
      <c r="AM109" s="265"/>
      <c r="AN109" s="265"/>
      <c r="AO109" s="265"/>
      <c r="AP109" s="265"/>
      <c r="AQ109" s="265"/>
      <c r="AR109" s="265"/>
      <c r="AS109" s="265"/>
      <c r="AT109" s="265"/>
    </row>
    <row r="110" spans="1:46">
      <c r="A110" s="265"/>
      <c r="B110" s="265"/>
      <c r="C110" s="265"/>
      <c r="D110" s="265"/>
      <c r="E110" s="265"/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265"/>
      <c r="Y110" s="265"/>
      <c r="Z110" s="265"/>
      <c r="AA110" s="265"/>
      <c r="AB110" s="265"/>
      <c r="AC110" s="265"/>
      <c r="AD110" s="265"/>
      <c r="AE110" s="265"/>
      <c r="AF110" s="265"/>
      <c r="AG110" s="265"/>
      <c r="AH110" s="265"/>
      <c r="AI110" s="265"/>
      <c r="AJ110" s="265"/>
      <c r="AK110" s="265"/>
      <c r="AL110" s="265"/>
      <c r="AM110" s="265"/>
      <c r="AN110" s="265"/>
      <c r="AO110" s="265"/>
      <c r="AP110" s="265"/>
      <c r="AQ110" s="265"/>
      <c r="AR110" s="265"/>
      <c r="AS110" s="265"/>
      <c r="AT110" s="265"/>
    </row>
    <row r="111" spans="1:46">
      <c r="A111" s="265"/>
      <c r="B111" s="265"/>
      <c r="C111" s="265"/>
      <c r="D111" s="265"/>
      <c r="E111" s="265"/>
      <c r="F111" s="265"/>
      <c r="G111" s="265"/>
      <c r="H111" s="265"/>
      <c r="I111" s="265"/>
      <c r="J111" s="265"/>
      <c r="K111" s="265"/>
      <c r="L111" s="265"/>
      <c r="M111" s="265"/>
      <c r="N111" s="265"/>
      <c r="O111" s="265"/>
      <c r="P111" s="265"/>
      <c r="Q111" s="265"/>
      <c r="R111" s="265"/>
      <c r="S111" s="265"/>
      <c r="T111" s="265"/>
      <c r="U111" s="265"/>
      <c r="V111" s="265"/>
      <c r="W111" s="265"/>
      <c r="X111" s="265"/>
      <c r="Y111" s="265"/>
      <c r="Z111" s="265"/>
      <c r="AA111" s="265"/>
      <c r="AB111" s="265"/>
      <c r="AC111" s="265"/>
      <c r="AD111" s="265"/>
      <c r="AE111" s="265"/>
      <c r="AF111" s="265"/>
      <c r="AG111" s="265"/>
      <c r="AH111" s="265"/>
      <c r="AI111" s="265"/>
      <c r="AJ111" s="265"/>
      <c r="AK111" s="265"/>
      <c r="AL111" s="265"/>
      <c r="AM111" s="265"/>
      <c r="AN111" s="265"/>
      <c r="AO111" s="265"/>
      <c r="AP111" s="265"/>
      <c r="AQ111" s="265"/>
      <c r="AR111" s="265"/>
      <c r="AS111" s="265"/>
      <c r="AT111" s="265"/>
    </row>
    <row r="112" spans="1:46">
      <c r="A112" s="265"/>
      <c r="B112" s="265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  <c r="AK112" s="265"/>
      <c r="AL112" s="265"/>
      <c r="AM112" s="265"/>
      <c r="AN112" s="265"/>
      <c r="AO112" s="265"/>
      <c r="AP112" s="265"/>
      <c r="AQ112" s="265"/>
      <c r="AR112" s="265"/>
      <c r="AS112" s="265"/>
      <c r="AT112" s="265"/>
    </row>
    <row r="113" spans="1:46">
      <c r="A113" s="265"/>
      <c r="B113" s="265"/>
      <c r="C113" s="265"/>
      <c r="D113" s="265"/>
      <c r="E113" s="265"/>
      <c r="F113" s="265"/>
      <c r="G113" s="265"/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65"/>
      <c r="T113" s="265"/>
      <c r="U113" s="265"/>
      <c r="V113" s="265"/>
      <c r="W113" s="265"/>
      <c r="X113" s="265"/>
      <c r="Y113" s="265"/>
      <c r="Z113" s="265"/>
      <c r="AA113" s="265"/>
      <c r="AB113" s="265"/>
      <c r="AC113" s="265"/>
      <c r="AD113" s="265"/>
      <c r="AE113" s="265"/>
      <c r="AF113" s="265"/>
      <c r="AG113" s="265"/>
      <c r="AH113" s="265"/>
      <c r="AI113" s="265"/>
      <c r="AJ113" s="265"/>
      <c r="AK113" s="265"/>
      <c r="AL113" s="265"/>
      <c r="AM113" s="265"/>
      <c r="AN113" s="265"/>
      <c r="AO113" s="265"/>
      <c r="AP113" s="265"/>
      <c r="AQ113" s="265"/>
      <c r="AR113" s="265"/>
      <c r="AS113" s="265"/>
      <c r="AT113" s="265"/>
    </row>
    <row r="114" spans="1:46">
      <c r="A114" s="265"/>
      <c r="B114" s="265"/>
      <c r="C114" s="265"/>
      <c r="D114" s="265"/>
      <c r="E114" s="265"/>
      <c r="F114" s="265"/>
      <c r="G114" s="265"/>
      <c r="H114" s="265"/>
      <c r="I114" s="265"/>
      <c r="J114" s="265"/>
      <c r="K114" s="265"/>
      <c r="L114" s="265"/>
      <c r="M114" s="265"/>
      <c r="N114" s="265"/>
      <c r="O114" s="265"/>
      <c r="P114" s="265"/>
      <c r="Q114" s="265"/>
      <c r="R114" s="265"/>
      <c r="S114" s="265"/>
      <c r="T114" s="265"/>
      <c r="U114" s="265"/>
      <c r="V114" s="265"/>
      <c r="W114" s="265"/>
      <c r="X114" s="265"/>
      <c r="Y114" s="265"/>
      <c r="Z114" s="265"/>
      <c r="AA114" s="265"/>
      <c r="AB114" s="265"/>
      <c r="AC114" s="265"/>
      <c r="AD114" s="265"/>
      <c r="AE114" s="265"/>
      <c r="AF114" s="265"/>
      <c r="AG114" s="265"/>
      <c r="AH114" s="265"/>
      <c r="AI114" s="265"/>
      <c r="AJ114" s="265"/>
      <c r="AK114" s="265"/>
      <c r="AL114" s="265"/>
      <c r="AM114" s="265"/>
      <c r="AN114" s="265"/>
      <c r="AO114" s="265"/>
      <c r="AP114" s="265"/>
      <c r="AQ114" s="265"/>
      <c r="AR114" s="265"/>
      <c r="AS114" s="265"/>
      <c r="AT114" s="265"/>
    </row>
    <row r="115" spans="1:46">
      <c r="A115" s="265"/>
      <c r="B115" s="265"/>
      <c r="C115" s="265"/>
      <c r="D115" s="265"/>
      <c r="E115" s="265"/>
      <c r="F115" s="265"/>
      <c r="G115" s="265"/>
      <c r="H115" s="265"/>
      <c r="I115" s="265"/>
      <c r="J115" s="265"/>
      <c r="K115" s="265"/>
      <c r="L115" s="265"/>
      <c r="M115" s="265"/>
      <c r="N115" s="265"/>
      <c r="O115" s="265"/>
      <c r="P115" s="265"/>
      <c r="Q115" s="265"/>
      <c r="R115" s="265"/>
      <c r="S115" s="265"/>
      <c r="T115" s="265"/>
      <c r="U115" s="265"/>
      <c r="V115" s="265"/>
      <c r="W115" s="265"/>
      <c r="X115" s="265"/>
      <c r="Y115" s="265"/>
      <c r="Z115" s="265"/>
      <c r="AA115" s="265"/>
      <c r="AB115" s="265"/>
      <c r="AC115" s="265"/>
      <c r="AD115" s="265"/>
      <c r="AE115" s="265"/>
      <c r="AF115" s="265"/>
      <c r="AG115" s="265"/>
      <c r="AH115" s="265"/>
      <c r="AI115" s="265"/>
      <c r="AJ115" s="265"/>
      <c r="AK115" s="265"/>
      <c r="AL115" s="265"/>
      <c r="AM115" s="265"/>
      <c r="AN115" s="265"/>
      <c r="AO115" s="265"/>
      <c r="AP115" s="265"/>
      <c r="AQ115" s="265"/>
      <c r="AR115" s="265"/>
      <c r="AS115" s="265"/>
      <c r="AT115" s="265"/>
    </row>
    <row r="116" spans="1:46">
      <c r="A116" s="265"/>
      <c r="B116" s="265"/>
      <c r="C116" s="265"/>
      <c r="D116" s="265"/>
      <c r="E116" s="265"/>
      <c r="F116" s="265"/>
      <c r="G116" s="265"/>
      <c r="H116" s="265"/>
      <c r="I116" s="265"/>
      <c r="J116" s="265"/>
      <c r="K116" s="265"/>
      <c r="L116" s="265"/>
      <c r="M116" s="265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  <c r="Z116" s="265"/>
      <c r="AA116" s="265"/>
      <c r="AB116" s="265"/>
      <c r="AC116" s="265"/>
      <c r="AD116" s="265"/>
      <c r="AE116" s="265"/>
      <c r="AF116" s="265"/>
      <c r="AG116" s="265"/>
      <c r="AH116" s="265"/>
      <c r="AI116" s="265"/>
      <c r="AJ116" s="265"/>
      <c r="AK116" s="265"/>
      <c r="AL116" s="265"/>
      <c r="AM116" s="265"/>
      <c r="AN116" s="265"/>
      <c r="AO116" s="265"/>
      <c r="AP116" s="265"/>
      <c r="AQ116" s="265"/>
      <c r="AR116" s="265"/>
      <c r="AS116" s="265"/>
      <c r="AT116" s="265"/>
    </row>
    <row r="117" spans="1:46">
      <c r="A117" s="265"/>
      <c r="B117" s="265"/>
      <c r="C117" s="265"/>
      <c r="D117" s="265"/>
      <c r="E117" s="265"/>
      <c r="F117" s="265"/>
      <c r="G117" s="265"/>
      <c r="H117" s="265"/>
      <c r="I117" s="265"/>
      <c r="J117" s="265"/>
      <c r="K117" s="265"/>
      <c r="L117" s="265"/>
      <c r="M117" s="265"/>
      <c r="N117" s="265"/>
      <c r="O117" s="265"/>
      <c r="P117" s="265"/>
      <c r="Q117" s="265"/>
      <c r="R117" s="265"/>
      <c r="S117" s="265"/>
      <c r="T117" s="265"/>
      <c r="U117" s="265"/>
      <c r="V117" s="265"/>
      <c r="W117" s="265"/>
      <c r="X117" s="265"/>
      <c r="Y117" s="265"/>
      <c r="Z117" s="265"/>
      <c r="AA117" s="265"/>
      <c r="AB117" s="265"/>
      <c r="AC117" s="265"/>
      <c r="AD117" s="265"/>
      <c r="AE117" s="265"/>
      <c r="AF117" s="265"/>
      <c r="AG117" s="265"/>
      <c r="AH117" s="265"/>
      <c r="AI117" s="265"/>
      <c r="AJ117" s="265"/>
      <c r="AK117" s="265"/>
      <c r="AL117" s="265"/>
      <c r="AM117" s="265"/>
      <c r="AN117" s="265"/>
      <c r="AO117" s="265"/>
      <c r="AP117" s="265"/>
      <c r="AQ117" s="265"/>
      <c r="AR117" s="265"/>
      <c r="AS117" s="265"/>
      <c r="AT117" s="265"/>
    </row>
    <row r="118" spans="1:46">
      <c r="A118" s="265"/>
      <c r="B118" s="265"/>
      <c r="C118" s="265"/>
      <c r="D118" s="265"/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65"/>
      <c r="AM118" s="265"/>
      <c r="AN118" s="265"/>
      <c r="AO118" s="265"/>
      <c r="AP118" s="265"/>
      <c r="AQ118" s="265"/>
      <c r="AR118" s="265"/>
      <c r="AS118" s="265"/>
      <c r="AT118" s="265"/>
    </row>
    <row r="119" spans="1:46">
      <c r="A119" s="265"/>
      <c r="B119" s="265"/>
      <c r="C119" s="265"/>
      <c r="D119" s="265"/>
      <c r="E119" s="265"/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265"/>
      <c r="S119" s="265"/>
      <c r="T119" s="265"/>
      <c r="U119" s="265"/>
      <c r="V119" s="265"/>
      <c r="W119" s="265"/>
      <c r="X119" s="265"/>
      <c r="Y119" s="265"/>
      <c r="Z119" s="265"/>
      <c r="AA119" s="265"/>
      <c r="AB119" s="265"/>
      <c r="AC119" s="265"/>
      <c r="AD119" s="265"/>
      <c r="AE119" s="265"/>
      <c r="AF119" s="265"/>
      <c r="AG119" s="265"/>
      <c r="AH119" s="265"/>
      <c r="AI119" s="265"/>
      <c r="AJ119" s="265"/>
      <c r="AK119" s="265"/>
      <c r="AL119" s="265"/>
      <c r="AM119" s="265"/>
      <c r="AN119" s="265"/>
      <c r="AO119" s="265"/>
      <c r="AP119" s="265"/>
      <c r="AQ119" s="265"/>
      <c r="AR119" s="265"/>
      <c r="AS119" s="265"/>
      <c r="AT119" s="265"/>
    </row>
    <row r="120" spans="1:46">
      <c r="A120" s="265"/>
      <c r="B120" s="265"/>
      <c r="C120" s="265"/>
      <c r="D120" s="265"/>
      <c r="E120" s="265"/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  <c r="AK120" s="265"/>
      <c r="AL120" s="265"/>
      <c r="AM120" s="265"/>
      <c r="AN120" s="265"/>
      <c r="AO120" s="265"/>
      <c r="AP120" s="265"/>
      <c r="AQ120" s="265"/>
      <c r="AR120" s="265"/>
      <c r="AS120" s="265"/>
      <c r="AT120" s="265"/>
    </row>
    <row r="121" spans="1:46">
      <c r="A121" s="265"/>
      <c r="B121" s="265"/>
      <c r="C121" s="265"/>
      <c r="D121" s="265"/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65"/>
      <c r="AP121" s="265"/>
      <c r="AQ121" s="265"/>
      <c r="AR121" s="265"/>
      <c r="AS121" s="265"/>
      <c r="AT121" s="265"/>
    </row>
    <row r="122" spans="1:46">
      <c r="A122" s="265"/>
      <c r="B122" s="265"/>
      <c r="C122" s="265"/>
      <c r="D122" s="265"/>
      <c r="E122" s="265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  <c r="AK122" s="265"/>
      <c r="AL122" s="265"/>
      <c r="AM122" s="265"/>
      <c r="AN122" s="265"/>
      <c r="AO122" s="265"/>
      <c r="AP122" s="265"/>
      <c r="AQ122" s="265"/>
      <c r="AR122" s="265"/>
      <c r="AS122" s="265"/>
      <c r="AT122" s="265"/>
    </row>
    <row r="123" spans="1:46">
      <c r="A123" s="265"/>
      <c r="B123" s="265"/>
      <c r="C123" s="265"/>
      <c r="D123" s="265"/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  <c r="AK123" s="265"/>
      <c r="AL123" s="265"/>
      <c r="AM123" s="265"/>
      <c r="AN123" s="265"/>
      <c r="AO123" s="265"/>
      <c r="AP123" s="265"/>
      <c r="AQ123" s="265"/>
      <c r="AR123" s="265"/>
      <c r="AS123" s="265"/>
      <c r="AT123" s="265"/>
    </row>
    <row r="124" spans="1:46">
      <c r="A124" s="265"/>
      <c r="B124" s="265"/>
      <c r="C124" s="265"/>
      <c r="D124" s="265"/>
      <c r="E124" s="265"/>
      <c r="F124" s="265"/>
      <c r="G124" s="265"/>
      <c r="H124" s="265"/>
      <c r="I124" s="265"/>
      <c r="J124" s="265"/>
      <c r="K124" s="265"/>
      <c r="L124" s="265"/>
      <c r="M124" s="265"/>
      <c r="N124" s="265"/>
      <c r="O124" s="265"/>
      <c r="P124" s="265"/>
      <c r="Q124" s="265"/>
      <c r="R124" s="265"/>
      <c r="S124" s="265"/>
      <c r="T124" s="265"/>
      <c r="U124" s="265"/>
      <c r="V124" s="265"/>
      <c r="W124" s="265"/>
      <c r="X124" s="265"/>
      <c r="Y124" s="265"/>
      <c r="Z124" s="265"/>
      <c r="AA124" s="265"/>
      <c r="AB124" s="265"/>
      <c r="AC124" s="265"/>
      <c r="AD124" s="265"/>
      <c r="AE124" s="265"/>
      <c r="AF124" s="265"/>
      <c r="AG124" s="265"/>
      <c r="AH124" s="265"/>
      <c r="AI124" s="265"/>
      <c r="AJ124" s="265"/>
      <c r="AK124" s="265"/>
      <c r="AL124" s="265"/>
      <c r="AM124" s="265"/>
      <c r="AN124" s="265"/>
      <c r="AO124" s="265"/>
      <c r="AP124" s="265"/>
      <c r="AQ124" s="265"/>
      <c r="AR124" s="265"/>
      <c r="AS124" s="265"/>
      <c r="AT124" s="265"/>
    </row>
    <row r="125" spans="1:46">
      <c r="A125" s="265"/>
      <c r="B125" s="265"/>
      <c r="C125" s="265"/>
      <c r="D125" s="265"/>
      <c r="E125" s="265"/>
      <c r="F125" s="265"/>
      <c r="G125" s="265"/>
      <c r="H125" s="265"/>
      <c r="I125" s="265"/>
      <c r="J125" s="265"/>
      <c r="K125" s="265"/>
      <c r="L125" s="265"/>
      <c r="M125" s="265"/>
      <c r="N125" s="265"/>
      <c r="O125" s="265"/>
      <c r="P125" s="265"/>
      <c r="Q125" s="265"/>
      <c r="R125" s="265"/>
      <c r="S125" s="265"/>
      <c r="T125" s="265"/>
      <c r="U125" s="265"/>
      <c r="V125" s="265"/>
      <c r="W125" s="265"/>
      <c r="X125" s="265"/>
      <c r="Y125" s="265"/>
      <c r="Z125" s="265"/>
      <c r="AA125" s="265"/>
      <c r="AB125" s="265"/>
      <c r="AC125" s="265"/>
      <c r="AD125" s="265"/>
      <c r="AE125" s="265"/>
      <c r="AF125" s="265"/>
      <c r="AG125" s="265"/>
      <c r="AH125" s="265"/>
      <c r="AI125" s="265"/>
      <c r="AJ125" s="265"/>
      <c r="AK125" s="265"/>
      <c r="AL125" s="265"/>
      <c r="AM125" s="265"/>
      <c r="AN125" s="265"/>
      <c r="AO125" s="265"/>
      <c r="AP125" s="265"/>
      <c r="AQ125" s="265"/>
      <c r="AR125" s="265"/>
      <c r="AS125" s="265"/>
      <c r="AT125" s="265"/>
    </row>
    <row r="126" spans="1:46">
      <c r="A126" s="265"/>
      <c r="B126" s="265"/>
      <c r="C126" s="265"/>
      <c r="D126" s="265"/>
      <c r="E126" s="265"/>
      <c r="F126" s="265"/>
      <c r="G126" s="265"/>
      <c r="H126" s="265"/>
      <c r="I126" s="265"/>
      <c r="J126" s="265"/>
      <c r="K126" s="265"/>
      <c r="L126" s="265"/>
      <c r="M126" s="265"/>
      <c r="N126" s="265"/>
      <c r="O126" s="265"/>
      <c r="P126" s="265"/>
      <c r="Q126" s="265"/>
      <c r="R126" s="265"/>
      <c r="S126" s="265"/>
      <c r="T126" s="265"/>
      <c r="U126" s="265"/>
      <c r="V126" s="265"/>
      <c r="W126" s="265"/>
      <c r="X126" s="265"/>
      <c r="Y126" s="265"/>
      <c r="Z126" s="265"/>
      <c r="AA126" s="265"/>
      <c r="AB126" s="265"/>
      <c r="AC126" s="265"/>
      <c r="AD126" s="265"/>
      <c r="AE126" s="265"/>
      <c r="AF126" s="265"/>
      <c r="AG126" s="265"/>
      <c r="AH126" s="265"/>
      <c r="AI126" s="265"/>
      <c r="AJ126" s="265"/>
      <c r="AK126" s="265"/>
      <c r="AL126" s="265"/>
      <c r="AM126" s="265"/>
      <c r="AN126" s="265"/>
      <c r="AO126" s="265"/>
      <c r="AP126" s="265"/>
      <c r="AQ126" s="265"/>
      <c r="AR126" s="265"/>
      <c r="AS126" s="265"/>
      <c r="AT126" s="265"/>
    </row>
    <row r="127" spans="1:46">
      <c r="A127" s="265"/>
      <c r="B127" s="265"/>
      <c r="C127" s="265"/>
      <c r="D127" s="265"/>
      <c r="E127" s="265"/>
      <c r="F127" s="265"/>
      <c r="G127" s="265"/>
      <c r="H127" s="265"/>
      <c r="I127" s="265"/>
      <c r="J127" s="265"/>
      <c r="K127" s="265"/>
      <c r="L127" s="265"/>
      <c r="M127" s="265"/>
      <c r="N127" s="265"/>
      <c r="O127" s="265"/>
      <c r="P127" s="265"/>
      <c r="Q127" s="265"/>
      <c r="R127" s="265"/>
      <c r="S127" s="265"/>
      <c r="T127" s="265"/>
      <c r="U127" s="265"/>
      <c r="V127" s="265"/>
      <c r="W127" s="265"/>
      <c r="X127" s="265"/>
      <c r="Y127" s="265"/>
      <c r="Z127" s="265"/>
      <c r="AA127" s="265"/>
      <c r="AB127" s="265"/>
      <c r="AC127" s="265"/>
      <c r="AD127" s="265"/>
      <c r="AE127" s="265"/>
      <c r="AF127" s="265"/>
      <c r="AG127" s="265"/>
      <c r="AH127" s="265"/>
      <c r="AI127" s="265"/>
      <c r="AJ127" s="265"/>
      <c r="AK127" s="265"/>
      <c r="AL127" s="265"/>
      <c r="AM127" s="265"/>
      <c r="AN127" s="265"/>
      <c r="AO127" s="265"/>
      <c r="AP127" s="265"/>
      <c r="AQ127" s="265"/>
      <c r="AR127" s="265"/>
      <c r="AS127" s="265"/>
      <c r="AT127" s="265"/>
    </row>
    <row r="128" spans="1:46">
      <c r="A128" s="265"/>
      <c r="B128" s="265"/>
      <c r="C128" s="265"/>
      <c r="D128" s="265"/>
      <c r="E128" s="265"/>
      <c r="F128" s="265"/>
      <c r="G128" s="265"/>
      <c r="H128" s="265"/>
      <c r="I128" s="265"/>
      <c r="J128" s="265"/>
      <c r="K128" s="265"/>
      <c r="L128" s="265"/>
      <c r="M128" s="265"/>
      <c r="N128" s="265"/>
      <c r="O128" s="265"/>
      <c r="P128" s="265"/>
      <c r="Q128" s="265"/>
      <c r="R128" s="265"/>
      <c r="S128" s="265"/>
      <c r="T128" s="265"/>
      <c r="U128" s="265"/>
      <c r="V128" s="265"/>
      <c r="W128" s="265"/>
      <c r="X128" s="265"/>
      <c r="Y128" s="265"/>
      <c r="Z128" s="265"/>
      <c r="AA128" s="265"/>
      <c r="AB128" s="265"/>
      <c r="AC128" s="265"/>
      <c r="AD128" s="265"/>
      <c r="AE128" s="265"/>
      <c r="AF128" s="265"/>
      <c r="AG128" s="265"/>
      <c r="AH128" s="265"/>
      <c r="AI128" s="265"/>
      <c r="AJ128" s="265"/>
      <c r="AK128" s="265"/>
      <c r="AL128" s="265"/>
      <c r="AM128" s="265"/>
      <c r="AN128" s="265"/>
      <c r="AO128" s="265"/>
      <c r="AP128" s="265"/>
      <c r="AQ128" s="265"/>
      <c r="AR128" s="265"/>
      <c r="AS128" s="265"/>
      <c r="AT128" s="265"/>
    </row>
    <row r="129" spans="1:46">
      <c r="A129" s="265"/>
      <c r="B129" s="265"/>
      <c r="C129" s="265"/>
      <c r="D129" s="265"/>
      <c r="E129" s="265"/>
      <c r="F129" s="265"/>
      <c r="G129" s="265"/>
      <c r="H129" s="265"/>
      <c r="I129" s="265"/>
      <c r="J129" s="265"/>
      <c r="K129" s="265"/>
      <c r="L129" s="265"/>
      <c r="M129" s="265"/>
      <c r="N129" s="265"/>
      <c r="O129" s="265"/>
      <c r="P129" s="265"/>
      <c r="Q129" s="265"/>
      <c r="R129" s="265"/>
      <c r="S129" s="265"/>
      <c r="T129" s="265"/>
      <c r="U129" s="265"/>
      <c r="V129" s="265"/>
      <c r="W129" s="265"/>
      <c r="X129" s="265"/>
      <c r="Y129" s="265"/>
      <c r="Z129" s="265"/>
      <c r="AA129" s="265"/>
      <c r="AB129" s="265"/>
      <c r="AC129" s="265"/>
      <c r="AD129" s="265"/>
      <c r="AE129" s="265"/>
      <c r="AF129" s="265"/>
      <c r="AG129" s="265"/>
      <c r="AH129" s="265"/>
      <c r="AI129" s="265"/>
      <c r="AJ129" s="265"/>
      <c r="AK129" s="265"/>
      <c r="AL129" s="265"/>
      <c r="AM129" s="265"/>
      <c r="AN129" s="265"/>
      <c r="AO129" s="265"/>
      <c r="AP129" s="265"/>
      <c r="AQ129" s="265"/>
      <c r="AR129" s="265"/>
      <c r="AS129" s="265"/>
      <c r="AT129" s="265"/>
    </row>
    <row r="130" spans="1:46">
      <c r="A130" s="265"/>
      <c r="B130" s="265"/>
      <c r="C130" s="265"/>
      <c r="D130" s="265"/>
      <c r="E130" s="265"/>
      <c r="F130" s="265"/>
      <c r="G130" s="265"/>
      <c r="H130" s="265"/>
      <c r="I130" s="265"/>
      <c r="J130" s="265"/>
      <c r="K130" s="265"/>
      <c r="L130" s="265"/>
      <c r="M130" s="265"/>
      <c r="N130" s="265"/>
      <c r="O130" s="265"/>
      <c r="P130" s="265"/>
      <c r="Q130" s="265"/>
      <c r="R130" s="265"/>
      <c r="S130" s="265"/>
      <c r="T130" s="265"/>
      <c r="U130" s="265"/>
      <c r="V130" s="265"/>
      <c r="W130" s="265"/>
      <c r="X130" s="265"/>
      <c r="Y130" s="265"/>
      <c r="Z130" s="265"/>
      <c r="AA130" s="265"/>
      <c r="AB130" s="265"/>
      <c r="AC130" s="265"/>
      <c r="AD130" s="265"/>
      <c r="AE130" s="265"/>
      <c r="AF130" s="265"/>
      <c r="AG130" s="265"/>
      <c r="AH130" s="265"/>
      <c r="AI130" s="265"/>
      <c r="AJ130" s="265"/>
      <c r="AK130" s="265"/>
      <c r="AL130" s="265"/>
      <c r="AM130" s="265"/>
      <c r="AN130" s="265"/>
      <c r="AO130" s="265"/>
      <c r="AP130" s="265"/>
      <c r="AQ130" s="265"/>
      <c r="AR130" s="265"/>
      <c r="AS130" s="265"/>
      <c r="AT130" s="265"/>
    </row>
    <row r="131" spans="1:46">
      <c r="A131" s="265"/>
      <c r="B131" s="265"/>
      <c r="C131" s="265"/>
      <c r="D131" s="265"/>
      <c r="E131" s="265"/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65"/>
      <c r="U131" s="265"/>
      <c r="V131" s="265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5"/>
      <c r="AI131" s="265"/>
      <c r="AJ131" s="265"/>
      <c r="AK131" s="265"/>
      <c r="AL131" s="265"/>
      <c r="AM131" s="265"/>
      <c r="AN131" s="265"/>
      <c r="AO131" s="265"/>
      <c r="AP131" s="265"/>
      <c r="AQ131" s="265"/>
      <c r="AR131" s="265"/>
      <c r="AS131" s="265"/>
      <c r="AT131" s="265"/>
    </row>
    <row r="132" spans="1:46">
      <c r="A132" s="265"/>
      <c r="B132" s="265"/>
      <c r="C132" s="265"/>
      <c r="D132" s="265"/>
      <c r="E132" s="265"/>
      <c r="F132" s="265"/>
      <c r="G132" s="265"/>
      <c r="H132" s="265"/>
      <c r="I132" s="265"/>
      <c r="J132" s="265"/>
      <c r="K132" s="265"/>
      <c r="L132" s="265"/>
      <c r="M132" s="265"/>
      <c r="N132" s="265"/>
      <c r="O132" s="265"/>
      <c r="P132" s="265"/>
      <c r="Q132" s="265"/>
      <c r="R132" s="265"/>
      <c r="S132" s="265"/>
      <c r="T132" s="265"/>
      <c r="U132" s="265"/>
      <c r="V132" s="265"/>
      <c r="W132" s="265"/>
      <c r="X132" s="265"/>
      <c r="Y132" s="265"/>
      <c r="Z132" s="265"/>
      <c r="AA132" s="265"/>
      <c r="AB132" s="265"/>
      <c r="AC132" s="265"/>
      <c r="AD132" s="265"/>
      <c r="AE132" s="265"/>
      <c r="AF132" s="265"/>
      <c r="AG132" s="265"/>
      <c r="AH132" s="265"/>
      <c r="AI132" s="265"/>
      <c r="AJ132" s="265"/>
      <c r="AK132" s="265"/>
      <c r="AL132" s="265"/>
      <c r="AM132" s="265"/>
      <c r="AN132" s="265"/>
      <c r="AO132" s="265"/>
      <c r="AP132" s="265"/>
      <c r="AQ132" s="265"/>
      <c r="AR132" s="265"/>
      <c r="AS132" s="265"/>
      <c r="AT132" s="265"/>
    </row>
    <row r="133" spans="1:46">
      <c r="A133" s="265"/>
      <c r="B133" s="265"/>
      <c r="C133" s="265"/>
      <c r="D133" s="265"/>
      <c r="E133" s="265"/>
      <c r="F133" s="265"/>
      <c r="G133" s="265"/>
      <c r="H133" s="265"/>
      <c r="I133" s="265"/>
      <c r="J133" s="265"/>
      <c r="K133" s="265"/>
      <c r="L133" s="265"/>
      <c r="M133" s="265"/>
      <c r="N133" s="265"/>
      <c r="O133" s="265"/>
      <c r="P133" s="265"/>
      <c r="Q133" s="265"/>
      <c r="R133" s="265"/>
      <c r="S133" s="265"/>
      <c r="T133" s="265"/>
      <c r="U133" s="265"/>
      <c r="V133" s="265"/>
      <c r="W133" s="265"/>
      <c r="X133" s="265"/>
      <c r="Y133" s="265"/>
      <c r="Z133" s="265"/>
      <c r="AA133" s="265"/>
      <c r="AB133" s="265"/>
      <c r="AC133" s="265"/>
      <c r="AD133" s="265"/>
      <c r="AE133" s="265"/>
      <c r="AF133" s="265"/>
      <c r="AG133" s="265"/>
      <c r="AH133" s="265"/>
      <c r="AI133" s="265"/>
      <c r="AJ133" s="265"/>
      <c r="AK133" s="265"/>
      <c r="AL133" s="265"/>
      <c r="AM133" s="265"/>
      <c r="AN133" s="265"/>
      <c r="AO133" s="265"/>
      <c r="AP133" s="265"/>
      <c r="AQ133" s="265"/>
      <c r="AR133" s="265"/>
      <c r="AS133" s="265"/>
      <c r="AT133" s="265"/>
    </row>
    <row r="134" spans="1:46">
      <c r="A134" s="265"/>
      <c r="B134" s="265"/>
      <c r="C134" s="265"/>
      <c r="D134" s="265"/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5"/>
      <c r="AI134" s="265"/>
      <c r="AJ134" s="265"/>
      <c r="AK134" s="265"/>
      <c r="AL134" s="265"/>
      <c r="AM134" s="265"/>
      <c r="AN134" s="265"/>
      <c r="AO134" s="265"/>
      <c r="AP134" s="265"/>
      <c r="AQ134" s="265"/>
      <c r="AR134" s="265"/>
      <c r="AS134" s="265"/>
      <c r="AT134" s="265"/>
    </row>
    <row r="135" spans="1:46">
      <c r="A135" s="265"/>
      <c r="B135" s="265"/>
      <c r="C135" s="265"/>
      <c r="D135" s="265"/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5"/>
      <c r="AA135" s="265"/>
      <c r="AB135" s="265"/>
      <c r="AC135" s="265"/>
      <c r="AD135" s="265"/>
      <c r="AE135" s="265"/>
      <c r="AF135" s="265"/>
      <c r="AG135" s="265"/>
      <c r="AH135" s="265"/>
      <c r="AI135" s="265"/>
      <c r="AJ135" s="265"/>
      <c r="AK135" s="265"/>
      <c r="AL135" s="265"/>
      <c r="AM135" s="265"/>
      <c r="AN135" s="265"/>
      <c r="AO135" s="265"/>
      <c r="AP135" s="265"/>
      <c r="AQ135" s="265"/>
      <c r="AR135" s="265"/>
      <c r="AS135" s="265"/>
      <c r="AT135" s="265"/>
    </row>
    <row r="136" spans="1:46">
      <c r="A136" s="265"/>
      <c r="B136" s="265"/>
      <c r="C136" s="265"/>
      <c r="D136" s="265"/>
      <c r="E136" s="265"/>
      <c r="F136" s="265"/>
      <c r="G136" s="265"/>
      <c r="H136" s="265"/>
      <c r="I136" s="265"/>
      <c r="J136" s="265"/>
      <c r="K136" s="265"/>
      <c r="L136" s="265"/>
      <c r="M136" s="265"/>
      <c r="N136" s="265"/>
      <c r="O136" s="265"/>
      <c r="P136" s="265"/>
      <c r="Q136" s="265"/>
      <c r="R136" s="265"/>
      <c r="S136" s="265"/>
      <c r="T136" s="265"/>
      <c r="U136" s="265"/>
      <c r="V136" s="265"/>
      <c r="W136" s="265"/>
      <c r="X136" s="265"/>
      <c r="Y136" s="265"/>
      <c r="Z136" s="265"/>
      <c r="AA136" s="265"/>
      <c r="AB136" s="265"/>
      <c r="AC136" s="265"/>
      <c r="AD136" s="265"/>
      <c r="AE136" s="265"/>
      <c r="AF136" s="265"/>
      <c r="AG136" s="265"/>
      <c r="AH136" s="265"/>
      <c r="AI136" s="265"/>
      <c r="AJ136" s="265"/>
      <c r="AK136" s="265"/>
      <c r="AL136" s="265"/>
      <c r="AM136" s="265"/>
      <c r="AN136" s="265"/>
      <c r="AO136" s="265"/>
      <c r="AP136" s="265"/>
      <c r="AQ136" s="265"/>
      <c r="AR136" s="265"/>
      <c r="AS136" s="265"/>
      <c r="AT136" s="265"/>
    </row>
    <row r="137" spans="1:46">
      <c r="A137" s="265"/>
      <c r="B137" s="265"/>
      <c r="C137" s="265"/>
      <c r="D137" s="265"/>
      <c r="E137" s="265"/>
      <c r="F137" s="265"/>
      <c r="G137" s="265"/>
      <c r="H137" s="265"/>
      <c r="I137" s="265"/>
      <c r="J137" s="265"/>
      <c r="K137" s="265"/>
      <c r="L137" s="265"/>
      <c r="M137" s="265"/>
      <c r="N137" s="265"/>
      <c r="O137" s="265"/>
      <c r="P137" s="265"/>
      <c r="Q137" s="265"/>
      <c r="R137" s="265"/>
      <c r="S137" s="265"/>
      <c r="T137" s="265"/>
      <c r="U137" s="265"/>
      <c r="V137" s="265"/>
      <c r="W137" s="265"/>
      <c r="X137" s="265"/>
      <c r="Y137" s="265"/>
      <c r="Z137" s="265"/>
      <c r="AA137" s="265"/>
      <c r="AB137" s="265"/>
      <c r="AC137" s="265"/>
      <c r="AD137" s="265"/>
      <c r="AE137" s="265"/>
      <c r="AF137" s="265"/>
      <c r="AG137" s="265"/>
      <c r="AH137" s="265"/>
      <c r="AI137" s="265"/>
      <c r="AJ137" s="265"/>
      <c r="AK137" s="265"/>
      <c r="AL137" s="265"/>
      <c r="AM137" s="265"/>
      <c r="AN137" s="265"/>
      <c r="AO137" s="265"/>
      <c r="AP137" s="265"/>
      <c r="AQ137" s="265"/>
      <c r="AR137" s="265"/>
      <c r="AS137" s="265"/>
      <c r="AT137" s="265"/>
    </row>
    <row r="138" spans="1:46">
      <c r="A138" s="265"/>
      <c r="B138" s="265"/>
      <c r="C138" s="265"/>
      <c r="D138" s="265"/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</row>
    <row r="139" spans="1:46">
      <c r="A139" s="265"/>
      <c r="B139" s="265"/>
      <c r="C139" s="265"/>
      <c r="D139" s="265"/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5"/>
      <c r="U139" s="265"/>
      <c r="V139" s="265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/>
      <c r="AM139" s="265"/>
      <c r="AN139" s="265"/>
      <c r="AO139" s="265"/>
      <c r="AP139" s="265"/>
      <c r="AQ139" s="265"/>
      <c r="AR139" s="265"/>
      <c r="AS139" s="265"/>
      <c r="AT139" s="265"/>
    </row>
    <row r="140" spans="1:46">
      <c r="A140" s="265"/>
      <c r="B140" s="265"/>
      <c r="C140" s="265"/>
      <c r="D140" s="265"/>
      <c r="E140" s="265"/>
      <c r="F140" s="265"/>
      <c r="G140" s="265"/>
      <c r="H140" s="265"/>
      <c r="I140" s="265"/>
      <c r="J140" s="265"/>
      <c r="K140" s="265"/>
      <c r="L140" s="265"/>
      <c r="M140" s="265"/>
      <c r="N140" s="265"/>
      <c r="O140" s="265"/>
      <c r="P140" s="265"/>
      <c r="Q140" s="265"/>
      <c r="R140" s="265"/>
      <c r="S140" s="265"/>
      <c r="T140" s="265"/>
      <c r="U140" s="265"/>
      <c r="V140" s="265"/>
      <c r="W140" s="265"/>
      <c r="X140" s="265"/>
      <c r="Y140" s="265"/>
      <c r="Z140" s="265"/>
      <c r="AA140" s="265"/>
      <c r="AB140" s="265"/>
      <c r="AC140" s="265"/>
      <c r="AD140" s="265"/>
      <c r="AE140" s="265"/>
      <c r="AF140" s="265"/>
      <c r="AG140" s="265"/>
      <c r="AH140" s="265"/>
      <c r="AI140" s="265"/>
      <c r="AJ140" s="265"/>
      <c r="AK140" s="265"/>
      <c r="AL140" s="265"/>
      <c r="AM140" s="265"/>
      <c r="AN140" s="265"/>
      <c r="AO140" s="265"/>
      <c r="AP140" s="265"/>
      <c r="AQ140" s="265"/>
      <c r="AR140" s="265"/>
      <c r="AS140" s="265"/>
      <c r="AT140" s="265"/>
    </row>
    <row r="141" spans="1:46">
      <c r="A141" s="265"/>
      <c r="B141" s="265"/>
      <c r="C141" s="265"/>
      <c r="D141" s="265"/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265"/>
      <c r="AL141" s="265"/>
      <c r="AM141" s="265"/>
      <c r="AN141" s="265"/>
      <c r="AO141" s="265"/>
      <c r="AP141" s="265"/>
      <c r="AQ141" s="265"/>
      <c r="AR141" s="265"/>
      <c r="AS141" s="265"/>
      <c r="AT141" s="265"/>
    </row>
    <row r="142" spans="1:46">
      <c r="A142" s="265"/>
      <c r="B142" s="265"/>
      <c r="C142" s="265"/>
      <c r="D142" s="265"/>
      <c r="E142" s="265"/>
      <c r="F142" s="265"/>
      <c r="G142" s="265"/>
      <c r="H142" s="265"/>
      <c r="I142" s="265"/>
      <c r="J142" s="265"/>
      <c r="K142" s="265"/>
      <c r="L142" s="265"/>
      <c r="M142" s="265"/>
      <c r="N142" s="265"/>
      <c r="O142" s="265"/>
      <c r="P142" s="265"/>
      <c r="Q142" s="265"/>
      <c r="R142" s="265"/>
      <c r="S142" s="265"/>
      <c r="T142" s="265"/>
      <c r="U142" s="265"/>
      <c r="V142" s="265"/>
      <c r="W142" s="265"/>
      <c r="X142" s="265"/>
      <c r="Y142" s="265"/>
      <c r="Z142" s="265"/>
      <c r="AA142" s="265"/>
      <c r="AB142" s="265"/>
      <c r="AC142" s="265"/>
      <c r="AD142" s="265"/>
      <c r="AE142" s="265"/>
      <c r="AF142" s="265"/>
      <c r="AG142" s="265"/>
      <c r="AH142" s="265"/>
      <c r="AI142" s="265"/>
      <c r="AJ142" s="265"/>
      <c r="AK142" s="265"/>
      <c r="AL142" s="265"/>
      <c r="AM142" s="265"/>
      <c r="AN142" s="265"/>
      <c r="AO142" s="265"/>
      <c r="AP142" s="265"/>
      <c r="AQ142" s="265"/>
      <c r="AR142" s="265"/>
      <c r="AS142" s="265"/>
      <c r="AT142" s="265"/>
    </row>
    <row r="143" spans="1:46">
      <c r="A143" s="265"/>
      <c r="B143" s="265"/>
      <c r="C143" s="265"/>
      <c r="D143" s="265"/>
      <c r="E143" s="265"/>
      <c r="F143" s="265"/>
      <c r="G143" s="265"/>
      <c r="H143" s="265"/>
      <c r="I143" s="265"/>
      <c r="J143" s="265"/>
      <c r="K143" s="265"/>
      <c r="L143" s="265"/>
      <c r="M143" s="265"/>
      <c r="N143" s="265"/>
      <c r="O143" s="265"/>
      <c r="P143" s="265"/>
      <c r="Q143" s="265"/>
      <c r="R143" s="265"/>
      <c r="S143" s="265"/>
      <c r="T143" s="265"/>
      <c r="U143" s="265"/>
      <c r="V143" s="265"/>
      <c r="W143" s="265"/>
      <c r="X143" s="265"/>
      <c r="Y143" s="265"/>
      <c r="Z143" s="265"/>
      <c r="AA143" s="265"/>
      <c r="AB143" s="265"/>
      <c r="AC143" s="265"/>
      <c r="AD143" s="265"/>
      <c r="AE143" s="265"/>
      <c r="AF143" s="265"/>
      <c r="AG143" s="265"/>
      <c r="AH143" s="265"/>
      <c r="AI143" s="265"/>
      <c r="AJ143" s="265"/>
      <c r="AK143" s="265"/>
      <c r="AL143" s="265"/>
      <c r="AM143" s="265"/>
      <c r="AN143" s="265"/>
      <c r="AO143" s="265"/>
      <c r="AP143" s="265"/>
      <c r="AQ143" s="265"/>
      <c r="AR143" s="265"/>
      <c r="AS143" s="265"/>
      <c r="AT143" s="265"/>
    </row>
    <row r="144" spans="1:46">
      <c r="A144" s="265"/>
      <c r="B144" s="265"/>
      <c r="C144" s="265"/>
      <c r="D144" s="265"/>
      <c r="E144" s="265"/>
      <c r="F144" s="265"/>
      <c r="G144" s="265"/>
      <c r="H144" s="265"/>
      <c r="I144" s="265"/>
      <c r="J144" s="265"/>
      <c r="K144" s="265"/>
      <c r="L144" s="265"/>
      <c r="M144" s="265"/>
      <c r="N144" s="265"/>
      <c r="O144" s="265"/>
      <c r="P144" s="265"/>
      <c r="Q144" s="265"/>
      <c r="R144" s="265"/>
      <c r="S144" s="265"/>
      <c r="T144" s="265"/>
      <c r="U144" s="265"/>
      <c r="V144" s="265"/>
      <c r="W144" s="265"/>
      <c r="X144" s="265"/>
      <c r="Y144" s="265"/>
      <c r="Z144" s="265"/>
      <c r="AA144" s="265"/>
      <c r="AB144" s="265"/>
      <c r="AC144" s="265"/>
      <c r="AD144" s="265"/>
      <c r="AE144" s="265"/>
      <c r="AF144" s="265"/>
      <c r="AG144" s="265"/>
      <c r="AH144" s="265"/>
      <c r="AI144" s="265"/>
      <c r="AJ144" s="265"/>
      <c r="AK144" s="265"/>
      <c r="AL144" s="265"/>
      <c r="AM144" s="265"/>
      <c r="AN144" s="265"/>
      <c r="AO144" s="265"/>
      <c r="AP144" s="265"/>
      <c r="AQ144" s="265"/>
      <c r="AR144" s="265"/>
      <c r="AS144" s="265"/>
      <c r="AT144" s="265"/>
    </row>
    <row r="145" spans="1:46">
      <c r="A145" s="265"/>
      <c r="B145" s="265"/>
      <c r="C145" s="265"/>
      <c r="D145" s="265"/>
      <c r="E145" s="265"/>
      <c r="F145" s="265"/>
      <c r="G145" s="265"/>
      <c r="H145" s="265"/>
      <c r="I145" s="265"/>
      <c r="J145" s="265"/>
      <c r="K145" s="265"/>
      <c r="L145" s="265"/>
      <c r="M145" s="265"/>
      <c r="N145" s="265"/>
      <c r="O145" s="265"/>
      <c r="P145" s="265"/>
      <c r="Q145" s="265"/>
      <c r="R145" s="265"/>
      <c r="S145" s="265"/>
      <c r="T145" s="265"/>
      <c r="U145" s="265"/>
      <c r="V145" s="265"/>
      <c r="W145" s="265"/>
      <c r="X145" s="265"/>
      <c r="Y145" s="265"/>
      <c r="Z145" s="265"/>
      <c r="AA145" s="265"/>
      <c r="AB145" s="265"/>
      <c r="AC145" s="265"/>
      <c r="AD145" s="265"/>
      <c r="AE145" s="265"/>
      <c r="AF145" s="265"/>
      <c r="AG145" s="265"/>
      <c r="AH145" s="265"/>
      <c r="AI145" s="265"/>
      <c r="AJ145" s="265"/>
      <c r="AK145" s="265"/>
      <c r="AL145" s="265"/>
      <c r="AM145" s="265"/>
      <c r="AN145" s="265"/>
      <c r="AO145" s="265"/>
      <c r="AP145" s="265"/>
      <c r="AQ145" s="265"/>
      <c r="AR145" s="265"/>
      <c r="AS145" s="265"/>
      <c r="AT145" s="265"/>
    </row>
    <row r="146" spans="1:46">
      <c r="A146" s="265"/>
      <c r="B146" s="265"/>
      <c r="C146" s="265"/>
      <c r="D146" s="265"/>
      <c r="E146" s="265"/>
      <c r="F146" s="265"/>
      <c r="G146" s="265"/>
      <c r="H146" s="265"/>
      <c r="I146" s="265"/>
      <c r="J146" s="265"/>
      <c r="K146" s="265"/>
      <c r="L146" s="265"/>
      <c r="M146" s="265"/>
      <c r="N146" s="265"/>
      <c r="O146" s="265"/>
      <c r="P146" s="265"/>
      <c r="Q146" s="265"/>
      <c r="R146" s="265"/>
      <c r="S146" s="265"/>
      <c r="T146" s="265"/>
      <c r="U146" s="265"/>
      <c r="V146" s="265"/>
      <c r="W146" s="265"/>
      <c r="X146" s="265"/>
      <c r="Y146" s="265"/>
      <c r="Z146" s="265"/>
      <c r="AA146" s="265"/>
      <c r="AB146" s="265"/>
      <c r="AC146" s="265"/>
      <c r="AD146" s="265"/>
      <c r="AE146" s="265"/>
      <c r="AF146" s="265"/>
      <c r="AG146" s="265"/>
      <c r="AH146" s="265"/>
      <c r="AI146" s="265"/>
      <c r="AJ146" s="265"/>
      <c r="AK146" s="265"/>
      <c r="AL146" s="265"/>
      <c r="AM146" s="265"/>
      <c r="AN146" s="265"/>
      <c r="AO146" s="265"/>
      <c r="AP146" s="265"/>
      <c r="AQ146" s="265"/>
      <c r="AR146" s="265"/>
      <c r="AS146" s="265"/>
      <c r="AT146" s="265"/>
    </row>
    <row r="147" spans="1:46">
      <c r="A147" s="265"/>
      <c r="B147" s="265"/>
      <c r="C147" s="265"/>
      <c r="D147" s="265"/>
      <c r="E147" s="265"/>
      <c r="F147" s="265"/>
      <c r="G147" s="265"/>
      <c r="H147" s="265"/>
      <c r="I147" s="265"/>
      <c r="J147" s="265"/>
      <c r="K147" s="265"/>
      <c r="L147" s="265"/>
      <c r="M147" s="265"/>
      <c r="N147" s="265"/>
      <c r="O147" s="265"/>
      <c r="P147" s="265"/>
      <c r="Q147" s="265"/>
      <c r="R147" s="265"/>
      <c r="S147" s="265"/>
      <c r="T147" s="265"/>
      <c r="U147" s="265"/>
      <c r="V147" s="265"/>
      <c r="W147" s="265"/>
      <c r="X147" s="265"/>
      <c r="Y147" s="265"/>
      <c r="Z147" s="265"/>
      <c r="AA147" s="265"/>
      <c r="AB147" s="265"/>
      <c r="AC147" s="265"/>
      <c r="AD147" s="265"/>
      <c r="AE147" s="265"/>
      <c r="AF147" s="265"/>
      <c r="AG147" s="265"/>
      <c r="AH147" s="265"/>
      <c r="AI147" s="265"/>
      <c r="AJ147" s="265"/>
      <c r="AK147" s="265"/>
      <c r="AL147" s="265"/>
      <c r="AM147" s="265"/>
      <c r="AN147" s="265"/>
      <c r="AO147" s="265"/>
      <c r="AP147" s="265"/>
      <c r="AQ147" s="265"/>
      <c r="AR147" s="265"/>
      <c r="AS147" s="265"/>
      <c r="AT147" s="265"/>
    </row>
    <row r="148" spans="1:46">
      <c r="A148" s="265"/>
      <c r="B148" s="265"/>
      <c r="C148" s="265"/>
      <c r="D148" s="265"/>
      <c r="E148" s="265"/>
      <c r="F148" s="265"/>
      <c r="G148" s="265"/>
      <c r="H148" s="265"/>
      <c r="I148" s="265"/>
      <c r="J148" s="265"/>
      <c r="K148" s="265"/>
      <c r="L148" s="265"/>
      <c r="M148" s="265"/>
      <c r="N148" s="265"/>
      <c r="O148" s="265"/>
      <c r="P148" s="265"/>
      <c r="Q148" s="265"/>
      <c r="R148" s="265"/>
      <c r="S148" s="265"/>
      <c r="T148" s="265"/>
      <c r="U148" s="265"/>
      <c r="V148" s="265"/>
      <c r="W148" s="265"/>
      <c r="X148" s="265"/>
      <c r="Y148" s="265"/>
      <c r="Z148" s="265"/>
      <c r="AA148" s="265"/>
      <c r="AB148" s="265"/>
      <c r="AC148" s="265"/>
      <c r="AD148" s="265"/>
      <c r="AE148" s="265"/>
      <c r="AF148" s="265"/>
      <c r="AG148" s="265"/>
      <c r="AH148" s="265"/>
      <c r="AI148" s="265"/>
      <c r="AJ148" s="265"/>
      <c r="AK148" s="265"/>
      <c r="AL148" s="265"/>
      <c r="AM148" s="265"/>
      <c r="AN148" s="265"/>
      <c r="AO148" s="265"/>
      <c r="AP148" s="265"/>
      <c r="AQ148" s="265"/>
      <c r="AR148" s="265"/>
      <c r="AS148" s="265"/>
      <c r="AT148" s="265"/>
    </row>
    <row r="149" spans="1:46">
      <c r="A149" s="265"/>
      <c r="B149" s="265"/>
      <c r="C149" s="265"/>
      <c r="D149" s="265"/>
      <c r="E149" s="265"/>
      <c r="F149" s="265"/>
      <c r="G149" s="265"/>
      <c r="H149" s="265"/>
      <c r="I149" s="265"/>
      <c r="J149" s="265"/>
      <c r="K149" s="265"/>
      <c r="L149" s="265"/>
      <c r="M149" s="265"/>
      <c r="N149" s="265"/>
      <c r="O149" s="265"/>
      <c r="P149" s="265"/>
      <c r="Q149" s="265"/>
      <c r="R149" s="265"/>
      <c r="S149" s="265"/>
      <c r="T149" s="265"/>
      <c r="U149" s="265"/>
      <c r="V149" s="265"/>
      <c r="W149" s="265"/>
      <c r="X149" s="265"/>
      <c r="Y149" s="265"/>
      <c r="Z149" s="265"/>
      <c r="AA149" s="265"/>
      <c r="AB149" s="265"/>
      <c r="AC149" s="265"/>
      <c r="AD149" s="265"/>
      <c r="AE149" s="265"/>
      <c r="AF149" s="265"/>
      <c r="AG149" s="265"/>
      <c r="AH149" s="265"/>
      <c r="AI149" s="265"/>
      <c r="AJ149" s="265"/>
      <c r="AK149" s="265"/>
      <c r="AL149" s="265"/>
      <c r="AM149" s="265"/>
      <c r="AN149" s="265"/>
      <c r="AO149" s="265"/>
      <c r="AP149" s="265"/>
      <c r="AQ149" s="265"/>
      <c r="AR149" s="265"/>
      <c r="AS149" s="265"/>
      <c r="AT149" s="265"/>
    </row>
    <row r="150" spans="1:46">
      <c r="A150" s="265"/>
      <c r="B150" s="265"/>
      <c r="C150" s="265"/>
      <c r="D150" s="265"/>
      <c r="E150" s="265"/>
      <c r="F150" s="265"/>
      <c r="G150" s="265"/>
      <c r="H150" s="265"/>
      <c r="I150" s="265"/>
      <c r="J150" s="265"/>
      <c r="K150" s="265"/>
      <c r="L150" s="265"/>
      <c r="M150" s="265"/>
      <c r="N150" s="265"/>
      <c r="O150" s="265"/>
      <c r="P150" s="265"/>
      <c r="Q150" s="265"/>
      <c r="R150" s="265"/>
      <c r="S150" s="265"/>
      <c r="T150" s="265"/>
      <c r="U150" s="265"/>
      <c r="V150" s="265"/>
      <c r="W150" s="265"/>
      <c r="X150" s="265"/>
      <c r="Y150" s="265"/>
      <c r="Z150" s="265"/>
      <c r="AA150" s="265"/>
      <c r="AB150" s="265"/>
      <c r="AC150" s="265"/>
      <c r="AD150" s="265"/>
      <c r="AE150" s="265"/>
      <c r="AF150" s="265"/>
      <c r="AG150" s="265"/>
      <c r="AH150" s="265"/>
      <c r="AI150" s="265"/>
      <c r="AJ150" s="265"/>
      <c r="AK150" s="265"/>
      <c r="AL150" s="265"/>
      <c r="AM150" s="265"/>
      <c r="AN150" s="265"/>
      <c r="AO150" s="265"/>
      <c r="AP150" s="265"/>
      <c r="AQ150" s="265"/>
      <c r="AR150" s="265"/>
      <c r="AS150" s="265"/>
      <c r="AT150" s="265"/>
    </row>
    <row r="151" spans="1:46">
      <c r="A151" s="265"/>
      <c r="B151" s="265"/>
      <c r="C151" s="265"/>
      <c r="D151" s="265"/>
      <c r="E151" s="265"/>
      <c r="F151" s="265"/>
      <c r="G151" s="265"/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65"/>
      <c r="T151" s="265"/>
      <c r="U151" s="265"/>
      <c r="V151" s="265"/>
      <c r="W151" s="265"/>
      <c r="X151" s="265"/>
      <c r="Y151" s="265"/>
      <c r="Z151" s="265"/>
      <c r="AA151" s="265"/>
      <c r="AB151" s="265"/>
      <c r="AC151" s="265"/>
      <c r="AD151" s="265"/>
      <c r="AE151" s="265"/>
      <c r="AF151" s="265"/>
      <c r="AG151" s="265"/>
      <c r="AH151" s="265"/>
      <c r="AI151" s="265"/>
      <c r="AJ151" s="265"/>
      <c r="AK151" s="265"/>
      <c r="AL151" s="265"/>
      <c r="AM151" s="265"/>
      <c r="AN151" s="265"/>
      <c r="AO151" s="265"/>
      <c r="AP151" s="265"/>
      <c r="AQ151" s="265"/>
      <c r="AR151" s="265"/>
      <c r="AS151" s="265"/>
      <c r="AT151" s="265"/>
    </row>
    <row r="152" spans="1:46">
      <c r="A152" s="265"/>
      <c r="B152" s="265"/>
      <c r="C152" s="265"/>
      <c r="D152" s="265"/>
      <c r="E152" s="265"/>
      <c r="F152" s="265"/>
      <c r="G152" s="265"/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  <c r="Z152" s="265"/>
      <c r="AA152" s="265"/>
      <c r="AB152" s="265"/>
      <c r="AC152" s="265"/>
      <c r="AD152" s="265"/>
      <c r="AE152" s="265"/>
      <c r="AF152" s="265"/>
      <c r="AG152" s="265"/>
      <c r="AH152" s="265"/>
      <c r="AI152" s="265"/>
      <c r="AJ152" s="265"/>
      <c r="AK152" s="265"/>
      <c r="AL152" s="265"/>
      <c r="AM152" s="265"/>
      <c r="AN152" s="265"/>
      <c r="AO152" s="265"/>
      <c r="AP152" s="265"/>
      <c r="AQ152" s="265"/>
      <c r="AR152" s="265"/>
      <c r="AS152" s="265"/>
      <c r="AT152" s="265"/>
    </row>
    <row r="153" spans="1:46">
      <c r="A153" s="265"/>
      <c r="B153" s="265"/>
      <c r="C153" s="265"/>
      <c r="D153" s="265"/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265"/>
      <c r="P153" s="265"/>
      <c r="Q153" s="265"/>
      <c r="R153" s="265"/>
      <c r="S153" s="265"/>
      <c r="T153" s="265"/>
      <c r="U153" s="265"/>
      <c r="V153" s="265"/>
      <c r="W153" s="265"/>
      <c r="X153" s="265"/>
      <c r="Y153" s="265"/>
      <c r="Z153" s="265"/>
      <c r="AA153" s="265"/>
      <c r="AB153" s="265"/>
      <c r="AC153" s="265"/>
      <c r="AD153" s="265"/>
      <c r="AE153" s="265"/>
      <c r="AF153" s="265"/>
      <c r="AG153" s="265"/>
      <c r="AH153" s="265"/>
      <c r="AI153" s="265"/>
      <c r="AJ153" s="265"/>
      <c r="AK153" s="265"/>
      <c r="AL153" s="265"/>
      <c r="AM153" s="265"/>
      <c r="AN153" s="265"/>
      <c r="AO153" s="265"/>
      <c r="AP153" s="265"/>
      <c r="AQ153" s="265"/>
      <c r="AR153" s="265"/>
      <c r="AS153" s="265"/>
      <c r="AT153" s="265"/>
    </row>
    <row r="154" spans="1:46">
      <c r="A154" s="265"/>
      <c r="B154" s="265"/>
      <c r="C154" s="265"/>
      <c r="D154" s="265"/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  <c r="AK154" s="265"/>
      <c r="AL154" s="265"/>
      <c r="AM154" s="265"/>
      <c r="AN154" s="265"/>
      <c r="AO154" s="265"/>
      <c r="AP154" s="265"/>
      <c r="AQ154" s="265"/>
      <c r="AR154" s="265"/>
      <c r="AS154" s="265"/>
      <c r="AT154" s="265"/>
    </row>
    <row r="155" spans="1:46">
      <c r="A155" s="265"/>
      <c r="B155" s="265"/>
      <c r="C155" s="265"/>
      <c r="D155" s="265"/>
      <c r="E155" s="265"/>
      <c r="F155" s="265"/>
      <c r="G155" s="265"/>
      <c r="H155" s="265"/>
      <c r="I155" s="265"/>
      <c r="J155" s="265"/>
      <c r="K155" s="265"/>
      <c r="L155" s="265"/>
      <c r="M155" s="265"/>
      <c r="N155" s="265"/>
      <c r="O155" s="265"/>
      <c r="P155" s="265"/>
      <c r="Q155" s="265"/>
      <c r="R155" s="265"/>
      <c r="S155" s="265"/>
      <c r="T155" s="265"/>
      <c r="U155" s="265"/>
      <c r="V155" s="265"/>
      <c r="W155" s="265"/>
      <c r="X155" s="265"/>
      <c r="Y155" s="265"/>
      <c r="Z155" s="265"/>
      <c r="AA155" s="265"/>
      <c r="AB155" s="265"/>
      <c r="AC155" s="265"/>
      <c r="AD155" s="265"/>
      <c r="AE155" s="265"/>
      <c r="AF155" s="265"/>
      <c r="AG155" s="265"/>
      <c r="AH155" s="265"/>
      <c r="AI155" s="265"/>
      <c r="AJ155" s="265"/>
      <c r="AK155" s="265"/>
      <c r="AL155" s="265"/>
      <c r="AM155" s="265"/>
      <c r="AN155" s="265"/>
      <c r="AO155" s="265"/>
      <c r="AP155" s="265"/>
      <c r="AQ155" s="265"/>
      <c r="AR155" s="265"/>
      <c r="AS155" s="265"/>
      <c r="AT155" s="265"/>
    </row>
    <row r="156" spans="1:46">
      <c r="A156" s="265"/>
      <c r="B156" s="265"/>
      <c r="C156" s="265"/>
      <c r="D156" s="265"/>
      <c r="E156" s="265"/>
      <c r="F156" s="265"/>
      <c r="G156" s="265"/>
      <c r="H156" s="265"/>
      <c r="I156" s="265"/>
      <c r="J156" s="265"/>
      <c r="K156" s="265"/>
      <c r="L156" s="265"/>
      <c r="M156" s="265"/>
      <c r="N156" s="265"/>
      <c r="O156" s="265"/>
      <c r="P156" s="265"/>
      <c r="Q156" s="265"/>
      <c r="R156" s="265"/>
      <c r="S156" s="265"/>
      <c r="T156" s="265"/>
      <c r="U156" s="265"/>
      <c r="V156" s="265"/>
      <c r="W156" s="265"/>
      <c r="X156" s="265"/>
      <c r="Y156" s="265"/>
      <c r="Z156" s="265"/>
      <c r="AA156" s="265"/>
      <c r="AB156" s="265"/>
      <c r="AC156" s="265"/>
      <c r="AD156" s="265"/>
      <c r="AE156" s="265"/>
      <c r="AF156" s="265"/>
      <c r="AG156" s="265"/>
      <c r="AH156" s="265"/>
      <c r="AI156" s="265"/>
      <c r="AJ156" s="265"/>
      <c r="AK156" s="265"/>
      <c r="AL156" s="265"/>
      <c r="AM156" s="265"/>
      <c r="AN156" s="265"/>
      <c r="AO156" s="265"/>
      <c r="AP156" s="265"/>
      <c r="AQ156" s="265"/>
      <c r="AR156" s="265"/>
      <c r="AS156" s="265"/>
      <c r="AT156" s="265"/>
    </row>
    <row r="157" spans="1:46">
      <c r="A157" s="265"/>
      <c r="B157" s="265"/>
      <c r="C157" s="265"/>
      <c r="D157" s="265"/>
      <c r="E157" s="265"/>
      <c r="F157" s="265"/>
      <c r="G157" s="265"/>
      <c r="H157" s="265"/>
      <c r="I157" s="265"/>
      <c r="J157" s="265"/>
      <c r="K157" s="265"/>
      <c r="L157" s="265"/>
      <c r="M157" s="265"/>
      <c r="N157" s="265"/>
      <c r="O157" s="265"/>
      <c r="P157" s="265"/>
      <c r="Q157" s="265"/>
      <c r="R157" s="265"/>
      <c r="S157" s="265"/>
      <c r="T157" s="265"/>
      <c r="U157" s="265"/>
      <c r="V157" s="265"/>
      <c r="W157" s="265"/>
      <c r="X157" s="265"/>
      <c r="Y157" s="265"/>
      <c r="Z157" s="265"/>
      <c r="AA157" s="265"/>
      <c r="AB157" s="265"/>
      <c r="AC157" s="265"/>
      <c r="AD157" s="265"/>
      <c r="AE157" s="265"/>
      <c r="AF157" s="265"/>
      <c r="AG157" s="265"/>
      <c r="AH157" s="265"/>
      <c r="AI157" s="265"/>
      <c r="AJ157" s="265"/>
      <c r="AK157" s="265"/>
      <c r="AL157" s="265"/>
      <c r="AM157" s="265"/>
      <c r="AN157" s="265"/>
      <c r="AO157" s="265"/>
      <c r="AP157" s="265"/>
      <c r="AQ157" s="265"/>
      <c r="AR157" s="265"/>
      <c r="AS157" s="265"/>
      <c r="AT157" s="265"/>
    </row>
    <row r="158" spans="1:46">
      <c r="A158" s="265"/>
      <c r="B158" s="265"/>
      <c r="C158" s="265"/>
      <c r="D158" s="265"/>
      <c r="E158" s="265"/>
      <c r="F158" s="265"/>
      <c r="G158" s="265"/>
      <c r="H158" s="265"/>
      <c r="I158" s="265"/>
      <c r="J158" s="265"/>
      <c r="K158" s="265"/>
      <c r="L158" s="265"/>
      <c r="M158" s="265"/>
      <c r="N158" s="265"/>
      <c r="O158" s="265"/>
      <c r="P158" s="265"/>
      <c r="Q158" s="265"/>
      <c r="R158" s="265"/>
      <c r="S158" s="265"/>
      <c r="T158" s="265"/>
      <c r="U158" s="265"/>
      <c r="V158" s="265"/>
      <c r="W158" s="265"/>
      <c r="X158" s="265"/>
      <c r="Y158" s="265"/>
      <c r="Z158" s="265"/>
      <c r="AA158" s="265"/>
      <c r="AB158" s="265"/>
      <c r="AC158" s="265"/>
      <c r="AD158" s="265"/>
      <c r="AE158" s="265"/>
      <c r="AF158" s="265"/>
      <c r="AG158" s="265"/>
      <c r="AH158" s="265"/>
      <c r="AI158" s="265"/>
      <c r="AJ158" s="265"/>
      <c r="AK158" s="265"/>
      <c r="AL158" s="265"/>
      <c r="AM158" s="265"/>
      <c r="AN158" s="265"/>
      <c r="AO158" s="265"/>
      <c r="AP158" s="265"/>
      <c r="AQ158" s="265"/>
      <c r="AR158" s="265"/>
      <c r="AS158" s="265"/>
      <c r="AT158" s="265"/>
    </row>
    <row r="159" spans="1:46">
      <c r="A159" s="265"/>
      <c r="B159" s="265"/>
      <c r="C159" s="265"/>
      <c r="D159" s="265"/>
      <c r="E159" s="265"/>
      <c r="F159" s="265"/>
      <c r="G159" s="265"/>
      <c r="H159" s="265"/>
      <c r="I159" s="265"/>
      <c r="J159" s="265"/>
      <c r="K159" s="265"/>
      <c r="L159" s="265"/>
      <c r="M159" s="265"/>
      <c r="N159" s="265"/>
      <c r="O159" s="265"/>
      <c r="P159" s="265"/>
      <c r="Q159" s="265"/>
      <c r="R159" s="265"/>
      <c r="S159" s="265"/>
      <c r="T159" s="265"/>
      <c r="U159" s="265"/>
      <c r="V159" s="265"/>
      <c r="W159" s="265"/>
      <c r="X159" s="265"/>
      <c r="Y159" s="265"/>
      <c r="Z159" s="265"/>
      <c r="AA159" s="265"/>
      <c r="AB159" s="265"/>
      <c r="AC159" s="265"/>
      <c r="AD159" s="265"/>
      <c r="AE159" s="265"/>
      <c r="AF159" s="265"/>
      <c r="AG159" s="265"/>
      <c r="AH159" s="265"/>
      <c r="AI159" s="265"/>
      <c r="AJ159" s="265"/>
      <c r="AK159" s="265"/>
      <c r="AL159" s="265"/>
      <c r="AM159" s="265"/>
      <c r="AN159" s="265"/>
      <c r="AO159" s="265"/>
      <c r="AP159" s="265"/>
      <c r="AQ159" s="265"/>
      <c r="AR159" s="265"/>
      <c r="AS159" s="265"/>
      <c r="AT159" s="265"/>
    </row>
    <row r="160" spans="1:46">
      <c r="A160" s="265"/>
      <c r="B160" s="265"/>
      <c r="C160" s="265"/>
      <c r="D160" s="265"/>
      <c r="E160" s="265"/>
      <c r="F160" s="265"/>
      <c r="G160" s="265"/>
      <c r="H160" s="265"/>
      <c r="I160" s="265"/>
      <c r="J160" s="265"/>
      <c r="K160" s="265"/>
      <c r="L160" s="265"/>
      <c r="M160" s="265"/>
      <c r="N160" s="265"/>
      <c r="O160" s="265"/>
      <c r="P160" s="265"/>
      <c r="Q160" s="265"/>
      <c r="R160" s="265"/>
      <c r="S160" s="265"/>
      <c r="T160" s="265"/>
      <c r="U160" s="265"/>
      <c r="V160" s="265"/>
      <c r="W160" s="265"/>
      <c r="X160" s="265"/>
      <c r="Y160" s="265"/>
      <c r="Z160" s="265"/>
      <c r="AA160" s="265"/>
      <c r="AB160" s="265"/>
      <c r="AC160" s="265"/>
      <c r="AD160" s="265"/>
      <c r="AE160" s="265"/>
      <c r="AF160" s="265"/>
      <c r="AG160" s="265"/>
      <c r="AH160" s="265"/>
      <c r="AI160" s="265"/>
      <c r="AJ160" s="265"/>
      <c r="AK160" s="265"/>
      <c r="AL160" s="265"/>
      <c r="AM160" s="265"/>
      <c r="AN160" s="265"/>
      <c r="AO160" s="265"/>
      <c r="AP160" s="265"/>
      <c r="AQ160" s="265"/>
      <c r="AR160" s="265"/>
      <c r="AS160" s="265"/>
      <c r="AT160" s="265"/>
    </row>
    <row r="161" spans="1:46">
      <c r="A161" s="265"/>
      <c r="B161" s="265"/>
      <c r="C161" s="265"/>
      <c r="D161" s="265"/>
      <c r="E161" s="265"/>
      <c r="F161" s="265"/>
      <c r="G161" s="265"/>
      <c r="H161" s="265"/>
      <c r="I161" s="265"/>
      <c r="J161" s="265"/>
      <c r="K161" s="265"/>
      <c r="L161" s="265"/>
      <c r="M161" s="265"/>
      <c r="N161" s="265"/>
      <c r="O161" s="265"/>
      <c r="P161" s="265"/>
      <c r="Q161" s="265"/>
      <c r="R161" s="265"/>
      <c r="S161" s="265"/>
      <c r="T161" s="265"/>
      <c r="U161" s="265"/>
      <c r="V161" s="265"/>
      <c r="W161" s="265"/>
      <c r="X161" s="265"/>
      <c r="Y161" s="265"/>
      <c r="Z161" s="265"/>
      <c r="AA161" s="265"/>
      <c r="AB161" s="265"/>
      <c r="AC161" s="265"/>
      <c r="AD161" s="265"/>
      <c r="AE161" s="265"/>
      <c r="AF161" s="265"/>
      <c r="AG161" s="265"/>
      <c r="AH161" s="265"/>
      <c r="AI161" s="265"/>
      <c r="AJ161" s="265"/>
      <c r="AK161" s="265"/>
      <c r="AL161" s="265"/>
      <c r="AM161" s="265"/>
      <c r="AN161" s="265"/>
      <c r="AO161" s="265"/>
      <c r="AP161" s="265"/>
      <c r="AQ161" s="265"/>
      <c r="AR161" s="265"/>
      <c r="AS161" s="265"/>
      <c r="AT161" s="265"/>
    </row>
    <row r="162" spans="1:46">
      <c r="A162" s="265"/>
      <c r="B162" s="265"/>
      <c r="C162" s="265"/>
      <c r="D162" s="265"/>
      <c r="E162" s="265"/>
      <c r="F162" s="265"/>
      <c r="G162" s="265"/>
      <c r="H162" s="265"/>
      <c r="I162" s="265"/>
      <c r="J162" s="265"/>
      <c r="K162" s="265"/>
      <c r="L162" s="265"/>
      <c r="M162" s="265"/>
      <c r="N162" s="265"/>
      <c r="O162" s="265"/>
      <c r="P162" s="265"/>
      <c r="Q162" s="265"/>
      <c r="R162" s="265"/>
      <c r="S162" s="265"/>
      <c r="T162" s="265"/>
      <c r="U162" s="265"/>
      <c r="V162" s="265"/>
      <c r="W162" s="265"/>
      <c r="X162" s="265"/>
      <c r="Y162" s="265"/>
      <c r="Z162" s="265"/>
      <c r="AA162" s="265"/>
      <c r="AB162" s="265"/>
      <c r="AC162" s="265"/>
      <c r="AD162" s="265"/>
      <c r="AE162" s="265"/>
      <c r="AF162" s="265"/>
      <c r="AG162" s="265"/>
      <c r="AH162" s="265"/>
      <c r="AI162" s="265"/>
      <c r="AJ162" s="265"/>
      <c r="AK162" s="265"/>
      <c r="AL162" s="265"/>
      <c r="AM162" s="265"/>
      <c r="AN162" s="265"/>
      <c r="AO162" s="265"/>
      <c r="AP162" s="265"/>
      <c r="AQ162" s="265"/>
      <c r="AR162" s="265"/>
      <c r="AS162" s="265"/>
      <c r="AT162" s="265"/>
    </row>
    <row r="163" spans="1:46">
      <c r="A163" s="265"/>
      <c r="B163" s="265"/>
      <c r="C163" s="265"/>
      <c r="D163" s="265"/>
      <c r="E163" s="265"/>
      <c r="F163" s="265"/>
      <c r="G163" s="265"/>
      <c r="H163" s="265"/>
      <c r="I163" s="265"/>
      <c r="J163" s="265"/>
      <c r="K163" s="265"/>
      <c r="L163" s="265"/>
      <c r="M163" s="265"/>
      <c r="N163" s="265"/>
      <c r="O163" s="265"/>
      <c r="P163" s="265"/>
      <c r="Q163" s="265"/>
      <c r="R163" s="265"/>
      <c r="S163" s="265"/>
      <c r="T163" s="265"/>
      <c r="U163" s="265"/>
      <c r="V163" s="265"/>
      <c r="W163" s="265"/>
      <c r="X163" s="265"/>
      <c r="Y163" s="265"/>
      <c r="Z163" s="265"/>
      <c r="AA163" s="265"/>
      <c r="AB163" s="265"/>
      <c r="AC163" s="265"/>
      <c r="AD163" s="265"/>
      <c r="AE163" s="265"/>
      <c r="AF163" s="265"/>
      <c r="AG163" s="265"/>
      <c r="AH163" s="265"/>
      <c r="AI163" s="265"/>
      <c r="AJ163" s="265"/>
      <c r="AK163" s="265"/>
      <c r="AL163" s="265"/>
      <c r="AM163" s="265"/>
      <c r="AN163" s="265"/>
      <c r="AO163" s="265"/>
      <c r="AP163" s="265"/>
      <c r="AQ163" s="265"/>
      <c r="AR163" s="265"/>
      <c r="AS163" s="265"/>
      <c r="AT163" s="265"/>
    </row>
    <row r="164" spans="1:46">
      <c r="A164" s="265"/>
      <c r="B164" s="265"/>
      <c r="C164" s="265"/>
      <c r="D164" s="265"/>
      <c r="E164" s="265"/>
      <c r="F164" s="265"/>
      <c r="G164" s="265"/>
      <c r="H164" s="265"/>
      <c r="I164" s="265"/>
      <c r="J164" s="265"/>
      <c r="K164" s="265"/>
      <c r="L164" s="265"/>
      <c r="M164" s="265"/>
      <c r="N164" s="265"/>
      <c r="O164" s="265"/>
      <c r="P164" s="265"/>
      <c r="Q164" s="265"/>
      <c r="R164" s="265"/>
      <c r="S164" s="265"/>
      <c r="T164" s="265"/>
      <c r="U164" s="265"/>
      <c r="V164" s="265"/>
      <c r="W164" s="265"/>
      <c r="X164" s="265"/>
      <c r="Y164" s="265"/>
      <c r="Z164" s="265"/>
      <c r="AA164" s="265"/>
      <c r="AB164" s="265"/>
      <c r="AC164" s="265"/>
      <c r="AD164" s="265"/>
      <c r="AE164" s="265"/>
      <c r="AF164" s="265"/>
      <c r="AG164" s="265"/>
      <c r="AH164" s="265"/>
      <c r="AI164" s="265"/>
      <c r="AJ164" s="265"/>
      <c r="AK164" s="265"/>
      <c r="AL164" s="265"/>
      <c r="AM164" s="265"/>
      <c r="AN164" s="265"/>
      <c r="AO164" s="265"/>
      <c r="AP164" s="265"/>
      <c r="AQ164" s="265"/>
      <c r="AR164" s="265"/>
      <c r="AS164" s="265"/>
      <c r="AT164" s="265"/>
    </row>
    <row r="165" spans="1:46">
      <c r="A165" s="265"/>
      <c r="B165" s="265"/>
      <c r="C165" s="265"/>
      <c r="D165" s="265"/>
      <c r="E165" s="265"/>
      <c r="F165" s="265"/>
      <c r="G165" s="265"/>
      <c r="H165" s="265"/>
      <c r="I165" s="265"/>
      <c r="J165" s="265"/>
      <c r="K165" s="265"/>
      <c r="L165" s="265"/>
      <c r="M165" s="265"/>
      <c r="N165" s="265"/>
      <c r="O165" s="265"/>
      <c r="P165" s="265"/>
      <c r="Q165" s="265"/>
      <c r="R165" s="265"/>
      <c r="S165" s="265"/>
      <c r="T165" s="265"/>
      <c r="U165" s="265"/>
      <c r="V165" s="265"/>
      <c r="W165" s="265"/>
      <c r="X165" s="265"/>
      <c r="Y165" s="265"/>
      <c r="Z165" s="265"/>
      <c r="AA165" s="265"/>
      <c r="AB165" s="265"/>
      <c r="AC165" s="265"/>
      <c r="AD165" s="265"/>
      <c r="AE165" s="265"/>
      <c r="AF165" s="265"/>
      <c r="AG165" s="265"/>
      <c r="AH165" s="265"/>
      <c r="AI165" s="265"/>
      <c r="AJ165" s="265"/>
      <c r="AK165" s="265"/>
      <c r="AL165" s="265"/>
      <c r="AM165" s="265"/>
      <c r="AN165" s="265"/>
      <c r="AO165" s="265"/>
      <c r="AP165" s="265"/>
      <c r="AQ165" s="265"/>
      <c r="AR165" s="265"/>
      <c r="AS165" s="265"/>
      <c r="AT165" s="265"/>
    </row>
    <row r="166" spans="1:46">
      <c r="A166" s="265"/>
      <c r="B166" s="265"/>
      <c r="C166" s="265"/>
      <c r="D166" s="265"/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  <c r="Z166" s="265"/>
      <c r="AA166" s="265"/>
      <c r="AB166" s="265"/>
      <c r="AC166" s="265"/>
      <c r="AD166" s="265"/>
      <c r="AE166" s="265"/>
      <c r="AF166" s="265"/>
      <c r="AG166" s="265"/>
      <c r="AH166" s="265"/>
      <c r="AI166" s="265"/>
      <c r="AJ166" s="265"/>
      <c r="AK166" s="265"/>
      <c r="AL166" s="265"/>
      <c r="AM166" s="265"/>
      <c r="AN166" s="265"/>
      <c r="AO166" s="265"/>
      <c r="AP166" s="265"/>
      <c r="AQ166" s="265"/>
      <c r="AR166" s="265"/>
      <c r="AS166" s="265"/>
      <c r="AT166" s="265"/>
    </row>
    <row r="167" spans="1:46">
      <c r="A167" s="265"/>
      <c r="B167" s="265"/>
      <c r="C167" s="265"/>
      <c r="D167" s="265"/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265"/>
      <c r="T167" s="265"/>
      <c r="U167" s="265"/>
      <c r="V167" s="265"/>
      <c r="W167" s="265"/>
      <c r="X167" s="265"/>
      <c r="Y167" s="265"/>
      <c r="Z167" s="265"/>
      <c r="AA167" s="265"/>
      <c r="AB167" s="265"/>
      <c r="AC167" s="265"/>
      <c r="AD167" s="265"/>
      <c r="AE167" s="265"/>
      <c r="AF167" s="265"/>
      <c r="AG167" s="265"/>
      <c r="AH167" s="265"/>
      <c r="AI167" s="265"/>
      <c r="AJ167" s="265"/>
      <c r="AK167" s="265"/>
      <c r="AL167" s="265"/>
      <c r="AM167" s="265"/>
      <c r="AN167" s="265"/>
      <c r="AO167" s="265"/>
      <c r="AP167" s="265"/>
      <c r="AQ167" s="265"/>
      <c r="AR167" s="265"/>
      <c r="AS167" s="265"/>
      <c r="AT167" s="265"/>
    </row>
    <row r="168" spans="1:46">
      <c r="A168" s="265"/>
      <c r="B168" s="265"/>
      <c r="C168" s="265"/>
      <c r="D168" s="265"/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  <c r="AK168" s="265"/>
      <c r="AL168" s="265"/>
      <c r="AM168" s="265"/>
      <c r="AN168" s="265"/>
      <c r="AO168" s="265"/>
      <c r="AP168" s="265"/>
      <c r="AQ168" s="265"/>
      <c r="AR168" s="265"/>
      <c r="AS168" s="265"/>
      <c r="AT168" s="265"/>
    </row>
    <row r="169" spans="1:46">
      <c r="A169" s="265"/>
      <c r="B169" s="265"/>
      <c r="C169" s="265"/>
      <c r="D169" s="265"/>
      <c r="E169" s="265"/>
      <c r="F169" s="265"/>
      <c r="G169" s="265"/>
      <c r="H169" s="265"/>
      <c r="I169" s="265"/>
      <c r="J169" s="265"/>
      <c r="K169" s="265"/>
      <c r="L169" s="265"/>
      <c r="M169" s="265"/>
      <c r="N169" s="265"/>
      <c r="O169" s="265"/>
      <c r="P169" s="265"/>
      <c r="Q169" s="265"/>
      <c r="R169" s="265"/>
      <c r="S169" s="265"/>
      <c r="T169" s="265"/>
      <c r="U169" s="265"/>
      <c r="V169" s="265"/>
      <c r="W169" s="265"/>
      <c r="X169" s="265"/>
      <c r="Y169" s="265"/>
      <c r="Z169" s="265"/>
      <c r="AA169" s="265"/>
      <c r="AB169" s="265"/>
      <c r="AC169" s="265"/>
      <c r="AD169" s="265"/>
      <c r="AE169" s="265"/>
      <c r="AF169" s="265"/>
      <c r="AG169" s="265"/>
      <c r="AH169" s="265"/>
      <c r="AI169" s="265"/>
      <c r="AJ169" s="265"/>
      <c r="AK169" s="265"/>
      <c r="AL169" s="265"/>
      <c r="AM169" s="265"/>
      <c r="AN169" s="265"/>
      <c r="AO169" s="265"/>
      <c r="AP169" s="265"/>
      <c r="AQ169" s="265"/>
      <c r="AR169" s="265"/>
      <c r="AS169" s="265"/>
      <c r="AT169" s="265"/>
    </row>
    <row r="170" spans="1:46">
      <c r="A170" s="265"/>
      <c r="B170" s="265"/>
      <c r="C170" s="265"/>
      <c r="D170" s="265"/>
      <c r="E170" s="265"/>
      <c r="F170" s="265"/>
      <c r="G170" s="265"/>
      <c r="H170" s="265"/>
      <c r="I170" s="265"/>
      <c r="J170" s="265"/>
      <c r="K170" s="265"/>
      <c r="L170" s="265"/>
      <c r="M170" s="265"/>
      <c r="N170" s="265"/>
      <c r="O170" s="265"/>
      <c r="P170" s="265"/>
      <c r="Q170" s="265"/>
      <c r="R170" s="265"/>
      <c r="S170" s="265"/>
      <c r="T170" s="265"/>
      <c r="U170" s="265"/>
      <c r="V170" s="265"/>
      <c r="W170" s="265"/>
      <c r="X170" s="265"/>
      <c r="Y170" s="265"/>
      <c r="Z170" s="265"/>
      <c r="AA170" s="265"/>
      <c r="AB170" s="265"/>
      <c r="AC170" s="265"/>
      <c r="AD170" s="265"/>
      <c r="AE170" s="265"/>
      <c r="AF170" s="265"/>
      <c r="AG170" s="265"/>
      <c r="AH170" s="265"/>
      <c r="AI170" s="265"/>
      <c r="AJ170" s="265"/>
      <c r="AK170" s="265"/>
      <c r="AL170" s="265"/>
      <c r="AM170" s="265"/>
      <c r="AN170" s="265"/>
      <c r="AO170" s="265"/>
      <c r="AP170" s="265"/>
      <c r="AQ170" s="265"/>
      <c r="AR170" s="265"/>
      <c r="AS170" s="265"/>
      <c r="AT170" s="265"/>
    </row>
    <row r="171" spans="1:46">
      <c r="A171" s="265"/>
      <c r="B171" s="265"/>
      <c r="C171" s="265"/>
      <c r="D171" s="265"/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</row>
    <row r="172" spans="1:46">
      <c r="A172" s="265"/>
      <c r="B172" s="265"/>
      <c r="C172" s="265"/>
      <c r="D172" s="265"/>
      <c r="E172" s="265"/>
      <c r="F172" s="265"/>
      <c r="G172" s="265"/>
      <c r="H172" s="265"/>
      <c r="I172" s="265"/>
      <c r="J172" s="265"/>
      <c r="K172" s="265"/>
      <c r="L172" s="265"/>
      <c r="M172" s="265"/>
      <c r="N172" s="265"/>
      <c r="O172" s="265"/>
      <c r="P172" s="265"/>
      <c r="Q172" s="265"/>
      <c r="R172" s="265"/>
      <c r="S172" s="265"/>
      <c r="T172" s="265"/>
      <c r="U172" s="265"/>
      <c r="V172" s="265"/>
      <c r="W172" s="265"/>
      <c r="X172" s="265"/>
      <c r="Y172" s="265"/>
      <c r="Z172" s="265"/>
      <c r="AA172" s="265"/>
      <c r="AB172" s="265"/>
      <c r="AC172" s="265"/>
      <c r="AD172" s="265"/>
      <c r="AE172" s="265"/>
      <c r="AF172" s="265"/>
      <c r="AG172" s="265"/>
      <c r="AH172" s="265"/>
      <c r="AI172" s="265"/>
      <c r="AJ172" s="265"/>
      <c r="AK172" s="265"/>
      <c r="AL172" s="265"/>
      <c r="AM172" s="265"/>
      <c r="AN172" s="265"/>
      <c r="AO172" s="265"/>
      <c r="AP172" s="265"/>
      <c r="AQ172" s="265"/>
      <c r="AR172" s="265"/>
      <c r="AS172" s="265"/>
      <c r="AT172" s="265"/>
    </row>
    <row r="173" spans="1:46">
      <c r="A173" s="265"/>
      <c r="B173" s="265"/>
      <c r="C173" s="265"/>
      <c r="D173" s="265"/>
      <c r="E173" s="265"/>
      <c r="F173" s="265"/>
      <c r="G173" s="265"/>
      <c r="H173" s="265"/>
      <c r="I173" s="265"/>
      <c r="J173" s="265"/>
      <c r="K173" s="265"/>
      <c r="L173" s="265"/>
      <c r="M173" s="265"/>
      <c r="N173" s="265"/>
      <c r="O173" s="265"/>
      <c r="P173" s="265"/>
      <c r="Q173" s="265"/>
      <c r="R173" s="265"/>
      <c r="S173" s="265"/>
      <c r="T173" s="265"/>
      <c r="U173" s="265"/>
      <c r="V173" s="265"/>
      <c r="W173" s="265"/>
      <c r="X173" s="265"/>
      <c r="Y173" s="265"/>
      <c r="Z173" s="265"/>
      <c r="AA173" s="265"/>
      <c r="AB173" s="265"/>
      <c r="AC173" s="265"/>
      <c r="AD173" s="265"/>
      <c r="AE173" s="265"/>
      <c r="AF173" s="265"/>
      <c r="AG173" s="265"/>
      <c r="AH173" s="265"/>
      <c r="AI173" s="265"/>
      <c r="AJ173" s="265"/>
      <c r="AK173" s="265"/>
      <c r="AL173" s="265"/>
      <c r="AM173" s="265"/>
      <c r="AN173" s="265"/>
      <c r="AO173" s="265"/>
      <c r="AP173" s="265"/>
      <c r="AQ173" s="265"/>
      <c r="AR173" s="265"/>
      <c r="AS173" s="265"/>
      <c r="AT173" s="265"/>
    </row>
    <row r="174" spans="1:46">
      <c r="A174" s="265"/>
      <c r="B174" s="265"/>
      <c r="C174" s="265"/>
      <c r="D174" s="265"/>
      <c r="E174" s="265"/>
      <c r="F174" s="265"/>
      <c r="G174" s="265"/>
      <c r="H174" s="265"/>
      <c r="I174" s="265"/>
      <c r="J174" s="265"/>
      <c r="K174" s="265"/>
      <c r="L174" s="265"/>
      <c r="M174" s="265"/>
      <c r="N174" s="265"/>
      <c r="O174" s="265"/>
      <c r="P174" s="265"/>
      <c r="Q174" s="265"/>
      <c r="R174" s="265"/>
      <c r="S174" s="265"/>
      <c r="T174" s="265"/>
      <c r="U174" s="265"/>
      <c r="V174" s="265"/>
      <c r="W174" s="265"/>
      <c r="X174" s="265"/>
      <c r="Y174" s="265"/>
      <c r="Z174" s="265"/>
      <c r="AA174" s="265"/>
      <c r="AB174" s="265"/>
      <c r="AC174" s="265"/>
      <c r="AD174" s="265"/>
      <c r="AE174" s="265"/>
      <c r="AF174" s="265"/>
      <c r="AG174" s="265"/>
      <c r="AH174" s="265"/>
      <c r="AI174" s="265"/>
      <c r="AJ174" s="265"/>
      <c r="AK174" s="265"/>
      <c r="AL174" s="265"/>
      <c r="AM174" s="265"/>
      <c r="AN174" s="265"/>
      <c r="AO174" s="265"/>
      <c r="AP174" s="265"/>
      <c r="AQ174" s="265"/>
      <c r="AR174" s="265"/>
      <c r="AS174" s="265"/>
      <c r="AT174" s="265"/>
    </row>
    <row r="175" spans="1:46">
      <c r="A175" s="265"/>
      <c r="B175" s="265"/>
      <c r="C175" s="265"/>
      <c r="D175" s="265"/>
      <c r="E175" s="265"/>
      <c r="F175" s="265"/>
      <c r="G175" s="265"/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265"/>
      <c r="T175" s="265"/>
      <c r="U175" s="265"/>
      <c r="V175" s="265"/>
      <c r="W175" s="265"/>
      <c r="X175" s="265"/>
      <c r="Y175" s="265"/>
      <c r="Z175" s="265"/>
      <c r="AA175" s="265"/>
      <c r="AB175" s="265"/>
      <c r="AC175" s="265"/>
      <c r="AD175" s="265"/>
      <c r="AE175" s="265"/>
      <c r="AF175" s="265"/>
      <c r="AG175" s="265"/>
      <c r="AH175" s="265"/>
      <c r="AI175" s="265"/>
      <c r="AJ175" s="265"/>
      <c r="AK175" s="265"/>
      <c r="AL175" s="265"/>
      <c r="AM175" s="265"/>
      <c r="AN175" s="265"/>
      <c r="AO175" s="265"/>
      <c r="AP175" s="265"/>
      <c r="AQ175" s="265"/>
      <c r="AR175" s="265"/>
      <c r="AS175" s="265"/>
      <c r="AT175" s="265"/>
    </row>
    <row r="176" spans="1:46">
      <c r="A176" s="265"/>
      <c r="B176" s="265"/>
      <c r="C176" s="265"/>
      <c r="D176" s="265"/>
      <c r="E176" s="265"/>
      <c r="F176" s="265"/>
      <c r="G176" s="265"/>
      <c r="H176" s="265"/>
      <c r="I176" s="265"/>
      <c r="J176" s="265"/>
      <c r="K176" s="265"/>
      <c r="L176" s="265"/>
      <c r="M176" s="265"/>
      <c r="N176" s="265"/>
      <c r="O176" s="265"/>
      <c r="P176" s="265"/>
      <c r="Q176" s="265"/>
      <c r="R176" s="265"/>
      <c r="S176" s="265"/>
      <c r="T176" s="265"/>
      <c r="U176" s="265"/>
      <c r="V176" s="265"/>
      <c r="W176" s="265"/>
      <c r="X176" s="265"/>
      <c r="Y176" s="265"/>
      <c r="Z176" s="265"/>
      <c r="AA176" s="265"/>
      <c r="AB176" s="265"/>
      <c r="AC176" s="265"/>
      <c r="AD176" s="265"/>
      <c r="AE176" s="265"/>
      <c r="AF176" s="265"/>
      <c r="AG176" s="265"/>
      <c r="AH176" s="265"/>
      <c r="AI176" s="265"/>
      <c r="AJ176" s="265"/>
      <c r="AK176" s="265"/>
      <c r="AL176" s="265"/>
      <c r="AM176" s="265"/>
      <c r="AN176" s="265"/>
      <c r="AO176" s="265"/>
      <c r="AP176" s="265"/>
      <c r="AQ176" s="265"/>
      <c r="AR176" s="265"/>
      <c r="AS176" s="265"/>
      <c r="AT176" s="265"/>
    </row>
    <row r="177" spans="1:46">
      <c r="A177" s="265"/>
      <c r="B177" s="265"/>
      <c r="C177" s="265"/>
      <c r="D177" s="265"/>
      <c r="E177" s="265"/>
      <c r="F177" s="265"/>
      <c r="G177" s="265"/>
      <c r="H177" s="265"/>
      <c r="I177" s="265"/>
      <c r="J177" s="265"/>
      <c r="K177" s="265"/>
      <c r="L177" s="265"/>
      <c r="M177" s="265"/>
      <c r="N177" s="265"/>
      <c r="O177" s="265"/>
      <c r="P177" s="265"/>
      <c r="Q177" s="265"/>
      <c r="R177" s="265"/>
      <c r="S177" s="265"/>
      <c r="T177" s="265"/>
      <c r="U177" s="265"/>
      <c r="V177" s="265"/>
      <c r="W177" s="265"/>
      <c r="X177" s="265"/>
      <c r="Y177" s="265"/>
      <c r="Z177" s="265"/>
      <c r="AA177" s="265"/>
      <c r="AB177" s="265"/>
      <c r="AC177" s="265"/>
      <c r="AD177" s="265"/>
      <c r="AE177" s="265"/>
      <c r="AF177" s="265"/>
      <c r="AG177" s="265"/>
      <c r="AH177" s="265"/>
      <c r="AI177" s="265"/>
      <c r="AJ177" s="265"/>
      <c r="AK177" s="265"/>
      <c r="AL177" s="265"/>
      <c r="AM177" s="265"/>
      <c r="AN177" s="265"/>
      <c r="AO177" s="265"/>
      <c r="AP177" s="265"/>
      <c r="AQ177" s="265"/>
      <c r="AR177" s="265"/>
      <c r="AS177" s="265"/>
      <c r="AT177" s="265"/>
    </row>
    <row r="178" spans="1:46">
      <c r="A178" s="265"/>
      <c r="B178" s="265"/>
      <c r="C178" s="265"/>
      <c r="D178" s="265"/>
      <c r="E178" s="265"/>
      <c r="F178" s="265"/>
      <c r="G178" s="265"/>
      <c r="H178" s="265"/>
      <c r="I178" s="265"/>
      <c r="J178" s="265"/>
      <c r="K178" s="265"/>
      <c r="L178" s="265"/>
      <c r="M178" s="265"/>
      <c r="N178" s="265"/>
      <c r="O178" s="265"/>
      <c r="P178" s="265"/>
      <c r="Q178" s="265"/>
      <c r="R178" s="265"/>
      <c r="S178" s="265"/>
      <c r="T178" s="265"/>
      <c r="U178" s="265"/>
      <c r="V178" s="265"/>
      <c r="W178" s="265"/>
      <c r="X178" s="265"/>
      <c r="Y178" s="265"/>
      <c r="Z178" s="265"/>
      <c r="AA178" s="265"/>
      <c r="AB178" s="265"/>
      <c r="AC178" s="265"/>
      <c r="AD178" s="265"/>
      <c r="AE178" s="265"/>
      <c r="AF178" s="265"/>
      <c r="AG178" s="265"/>
      <c r="AH178" s="265"/>
      <c r="AI178" s="265"/>
      <c r="AJ178" s="265"/>
      <c r="AK178" s="265"/>
      <c r="AL178" s="265"/>
      <c r="AM178" s="265"/>
      <c r="AN178" s="265"/>
      <c r="AO178" s="265"/>
      <c r="AP178" s="265"/>
      <c r="AQ178" s="265"/>
      <c r="AR178" s="265"/>
      <c r="AS178" s="265"/>
      <c r="AT178" s="265"/>
    </row>
    <row r="179" spans="1:46">
      <c r="A179" s="265"/>
      <c r="B179" s="265"/>
      <c r="C179" s="265"/>
      <c r="D179" s="265"/>
      <c r="E179" s="265"/>
      <c r="F179" s="265"/>
      <c r="G179" s="265"/>
      <c r="H179" s="265"/>
      <c r="I179" s="265"/>
      <c r="J179" s="265"/>
      <c r="K179" s="265"/>
      <c r="L179" s="265"/>
      <c r="M179" s="265"/>
      <c r="N179" s="265"/>
      <c r="O179" s="265"/>
      <c r="P179" s="265"/>
      <c r="Q179" s="265"/>
      <c r="R179" s="265"/>
      <c r="S179" s="265"/>
      <c r="T179" s="265"/>
      <c r="U179" s="265"/>
      <c r="V179" s="265"/>
      <c r="W179" s="265"/>
      <c r="X179" s="265"/>
      <c r="Y179" s="265"/>
      <c r="Z179" s="265"/>
      <c r="AA179" s="265"/>
      <c r="AB179" s="265"/>
      <c r="AC179" s="265"/>
      <c r="AD179" s="265"/>
      <c r="AE179" s="265"/>
      <c r="AF179" s="265"/>
      <c r="AG179" s="265"/>
      <c r="AH179" s="265"/>
      <c r="AI179" s="265"/>
      <c r="AJ179" s="265"/>
      <c r="AK179" s="265"/>
      <c r="AL179" s="265"/>
      <c r="AM179" s="265"/>
      <c r="AN179" s="265"/>
      <c r="AO179" s="265"/>
      <c r="AP179" s="265"/>
      <c r="AQ179" s="265"/>
      <c r="AR179" s="265"/>
      <c r="AS179" s="265"/>
      <c r="AT179" s="265"/>
    </row>
    <row r="180" spans="1:46">
      <c r="A180" s="265"/>
      <c r="B180" s="265"/>
      <c r="C180" s="265"/>
      <c r="D180" s="265"/>
      <c r="E180" s="265"/>
      <c r="F180" s="265"/>
      <c r="G180" s="265"/>
      <c r="H180" s="265"/>
      <c r="I180" s="265"/>
      <c r="J180" s="265"/>
      <c r="K180" s="265"/>
      <c r="L180" s="265"/>
      <c r="M180" s="265"/>
      <c r="N180" s="265"/>
      <c r="O180" s="265"/>
      <c r="P180" s="265"/>
      <c r="Q180" s="265"/>
      <c r="R180" s="265"/>
      <c r="S180" s="265"/>
      <c r="T180" s="265"/>
      <c r="U180" s="265"/>
      <c r="V180" s="265"/>
      <c r="W180" s="265"/>
      <c r="X180" s="265"/>
      <c r="Y180" s="265"/>
      <c r="Z180" s="265"/>
      <c r="AA180" s="265"/>
      <c r="AB180" s="265"/>
      <c r="AC180" s="265"/>
      <c r="AD180" s="265"/>
      <c r="AE180" s="265"/>
      <c r="AF180" s="265"/>
      <c r="AG180" s="265"/>
      <c r="AH180" s="265"/>
      <c r="AI180" s="265"/>
      <c r="AJ180" s="265"/>
      <c r="AK180" s="265"/>
      <c r="AL180" s="265"/>
      <c r="AM180" s="265"/>
      <c r="AN180" s="265"/>
      <c r="AO180" s="265"/>
      <c r="AP180" s="265"/>
      <c r="AQ180" s="265"/>
      <c r="AR180" s="265"/>
      <c r="AS180" s="265"/>
      <c r="AT180" s="265"/>
    </row>
    <row r="181" spans="1:46">
      <c r="A181" s="265"/>
      <c r="B181" s="265"/>
      <c r="C181" s="265"/>
      <c r="D181" s="265"/>
      <c r="E181" s="265"/>
      <c r="F181" s="265"/>
      <c r="G181" s="265"/>
      <c r="H181" s="265"/>
      <c r="I181" s="265"/>
      <c r="J181" s="265"/>
      <c r="K181" s="265"/>
      <c r="L181" s="265"/>
      <c r="M181" s="265"/>
      <c r="N181" s="265"/>
      <c r="O181" s="265"/>
      <c r="P181" s="265"/>
      <c r="Q181" s="265"/>
      <c r="R181" s="265"/>
      <c r="S181" s="265"/>
      <c r="T181" s="265"/>
      <c r="U181" s="265"/>
      <c r="V181" s="265"/>
      <c r="W181" s="265"/>
      <c r="X181" s="265"/>
      <c r="Y181" s="265"/>
      <c r="Z181" s="265"/>
      <c r="AA181" s="265"/>
      <c r="AB181" s="265"/>
      <c r="AC181" s="265"/>
      <c r="AD181" s="265"/>
      <c r="AE181" s="265"/>
      <c r="AF181" s="265"/>
      <c r="AG181" s="265"/>
      <c r="AH181" s="265"/>
      <c r="AI181" s="265"/>
      <c r="AJ181" s="265"/>
      <c r="AK181" s="265"/>
      <c r="AL181" s="265"/>
      <c r="AM181" s="265"/>
      <c r="AN181" s="265"/>
      <c r="AO181" s="265"/>
      <c r="AP181" s="265"/>
      <c r="AQ181" s="265"/>
      <c r="AR181" s="265"/>
      <c r="AS181" s="265"/>
      <c r="AT181" s="265"/>
    </row>
    <row r="182" spans="1:46">
      <c r="A182" s="265"/>
      <c r="B182" s="265"/>
      <c r="C182" s="265"/>
      <c r="D182" s="265"/>
      <c r="E182" s="265"/>
      <c r="F182" s="265"/>
      <c r="G182" s="265"/>
      <c r="H182" s="265"/>
      <c r="I182" s="265"/>
      <c r="J182" s="265"/>
      <c r="K182" s="265"/>
      <c r="L182" s="265"/>
      <c r="M182" s="265"/>
      <c r="N182" s="265"/>
      <c r="O182" s="265"/>
      <c r="P182" s="265"/>
      <c r="Q182" s="265"/>
      <c r="R182" s="265"/>
      <c r="S182" s="265"/>
      <c r="T182" s="265"/>
      <c r="U182" s="265"/>
      <c r="V182" s="265"/>
      <c r="W182" s="265"/>
      <c r="X182" s="265"/>
      <c r="Y182" s="265"/>
      <c r="Z182" s="265"/>
      <c r="AA182" s="265"/>
      <c r="AB182" s="265"/>
      <c r="AC182" s="265"/>
      <c r="AD182" s="265"/>
      <c r="AE182" s="265"/>
      <c r="AF182" s="265"/>
      <c r="AG182" s="265"/>
      <c r="AH182" s="265"/>
      <c r="AI182" s="265"/>
      <c r="AJ182" s="265"/>
      <c r="AK182" s="265"/>
      <c r="AL182" s="265"/>
      <c r="AM182" s="265"/>
      <c r="AN182" s="265"/>
      <c r="AO182" s="265"/>
      <c r="AP182" s="265"/>
      <c r="AQ182" s="265"/>
      <c r="AR182" s="265"/>
      <c r="AS182" s="265"/>
      <c r="AT182" s="265"/>
    </row>
    <row r="183" spans="1:46">
      <c r="A183" s="265"/>
      <c r="B183" s="265"/>
      <c r="C183" s="265"/>
      <c r="D183" s="265"/>
      <c r="E183" s="265"/>
      <c r="F183" s="265"/>
      <c r="G183" s="265"/>
      <c r="H183" s="265"/>
      <c r="I183" s="265"/>
      <c r="J183" s="265"/>
      <c r="K183" s="265"/>
      <c r="L183" s="265"/>
      <c r="M183" s="265"/>
      <c r="N183" s="265"/>
      <c r="O183" s="265"/>
      <c r="P183" s="265"/>
      <c r="Q183" s="265"/>
      <c r="R183" s="265"/>
      <c r="S183" s="265"/>
      <c r="T183" s="265"/>
      <c r="U183" s="265"/>
      <c r="V183" s="265"/>
      <c r="W183" s="265"/>
      <c r="X183" s="265"/>
      <c r="Y183" s="265"/>
      <c r="Z183" s="265"/>
      <c r="AA183" s="265"/>
      <c r="AB183" s="265"/>
      <c r="AC183" s="265"/>
      <c r="AD183" s="265"/>
      <c r="AE183" s="265"/>
      <c r="AF183" s="265"/>
      <c r="AG183" s="265"/>
      <c r="AH183" s="265"/>
      <c r="AI183" s="265"/>
      <c r="AJ183" s="265"/>
      <c r="AK183" s="265"/>
      <c r="AL183" s="265"/>
      <c r="AM183" s="265"/>
      <c r="AN183" s="265"/>
      <c r="AO183" s="265"/>
      <c r="AP183" s="265"/>
      <c r="AQ183" s="265"/>
      <c r="AR183" s="265"/>
      <c r="AS183" s="265"/>
      <c r="AT183" s="265"/>
    </row>
    <row r="184" spans="1:46">
      <c r="A184" s="265"/>
      <c r="B184" s="265"/>
      <c r="C184" s="265"/>
      <c r="D184" s="265"/>
      <c r="E184" s="265"/>
      <c r="F184" s="265"/>
      <c r="G184" s="265"/>
      <c r="H184" s="265"/>
      <c r="I184" s="265"/>
      <c r="J184" s="265"/>
      <c r="K184" s="265"/>
      <c r="L184" s="265"/>
      <c r="M184" s="265"/>
      <c r="N184" s="265"/>
      <c r="O184" s="265"/>
      <c r="P184" s="265"/>
      <c r="Q184" s="265"/>
      <c r="R184" s="265"/>
      <c r="S184" s="265"/>
      <c r="T184" s="265"/>
      <c r="U184" s="265"/>
      <c r="V184" s="265"/>
      <c r="W184" s="265"/>
      <c r="X184" s="265"/>
      <c r="Y184" s="265"/>
      <c r="Z184" s="265"/>
      <c r="AA184" s="265"/>
      <c r="AB184" s="265"/>
      <c r="AC184" s="265"/>
      <c r="AD184" s="265"/>
      <c r="AE184" s="265"/>
      <c r="AF184" s="265"/>
      <c r="AG184" s="265"/>
      <c r="AH184" s="265"/>
      <c r="AI184" s="265"/>
      <c r="AJ184" s="265"/>
      <c r="AK184" s="265"/>
      <c r="AL184" s="265"/>
      <c r="AM184" s="265"/>
      <c r="AN184" s="265"/>
      <c r="AO184" s="265"/>
      <c r="AP184" s="265"/>
      <c r="AQ184" s="265"/>
      <c r="AR184" s="265"/>
      <c r="AS184" s="265"/>
      <c r="AT184" s="265"/>
    </row>
    <row r="185" spans="1:46">
      <c r="A185" s="265"/>
      <c r="B185" s="265"/>
      <c r="C185" s="265"/>
      <c r="D185" s="265"/>
      <c r="E185" s="265"/>
      <c r="F185" s="265"/>
      <c r="G185" s="265"/>
      <c r="H185" s="265"/>
      <c r="I185" s="265"/>
      <c r="J185" s="265"/>
      <c r="K185" s="265"/>
      <c r="L185" s="265"/>
      <c r="M185" s="265"/>
      <c r="N185" s="265"/>
      <c r="O185" s="265"/>
      <c r="P185" s="265"/>
      <c r="Q185" s="265"/>
      <c r="R185" s="265"/>
      <c r="S185" s="265"/>
      <c r="T185" s="265"/>
      <c r="U185" s="265"/>
      <c r="V185" s="265"/>
      <c r="W185" s="265"/>
      <c r="X185" s="265"/>
      <c r="Y185" s="265"/>
      <c r="Z185" s="265"/>
      <c r="AA185" s="265"/>
      <c r="AB185" s="265"/>
      <c r="AC185" s="265"/>
      <c r="AD185" s="265"/>
      <c r="AE185" s="265"/>
      <c r="AF185" s="265"/>
      <c r="AG185" s="265"/>
      <c r="AH185" s="265"/>
      <c r="AI185" s="265"/>
      <c r="AJ185" s="265"/>
      <c r="AK185" s="265"/>
      <c r="AL185" s="265"/>
      <c r="AM185" s="265"/>
      <c r="AN185" s="265"/>
      <c r="AO185" s="265"/>
      <c r="AP185" s="265"/>
      <c r="AQ185" s="265"/>
      <c r="AR185" s="265"/>
      <c r="AS185" s="265"/>
      <c r="AT185" s="265"/>
    </row>
    <row r="186" spans="1:46">
      <c r="A186" s="265"/>
      <c r="B186" s="265"/>
      <c r="C186" s="265"/>
      <c r="D186" s="265"/>
      <c r="E186" s="265"/>
      <c r="F186" s="265"/>
      <c r="G186" s="265"/>
      <c r="H186" s="265"/>
      <c r="I186" s="265"/>
      <c r="J186" s="265"/>
      <c r="K186" s="265"/>
      <c r="L186" s="265"/>
      <c r="M186" s="265"/>
      <c r="N186" s="265"/>
      <c r="O186" s="265"/>
      <c r="P186" s="265"/>
      <c r="Q186" s="265"/>
      <c r="R186" s="265"/>
      <c r="S186" s="265"/>
      <c r="T186" s="265"/>
      <c r="U186" s="265"/>
      <c r="V186" s="265"/>
      <c r="W186" s="265"/>
      <c r="X186" s="265"/>
      <c r="Y186" s="265"/>
      <c r="Z186" s="265"/>
      <c r="AA186" s="265"/>
      <c r="AB186" s="265"/>
      <c r="AC186" s="265"/>
      <c r="AD186" s="265"/>
      <c r="AE186" s="265"/>
      <c r="AF186" s="265"/>
      <c r="AG186" s="265"/>
      <c r="AH186" s="265"/>
      <c r="AI186" s="265"/>
      <c r="AJ186" s="265"/>
      <c r="AK186" s="265"/>
      <c r="AL186" s="265"/>
      <c r="AM186" s="265"/>
      <c r="AN186" s="265"/>
      <c r="AO186" s="265"/>
      <c r="AP186" s="265"/>
      <c r="AQ186" s="265"/>
      <c r="AR186" s="265"/>
      <c r="AS186" s="265"/>
      <c r="AT186" s="265"/>
    </row>
    <row r="187" spans="1:46">
      <c r="A187" s="265"/>
      <c r="B187" s="265"/>
      <c r="C187" s="265"/>
      <c r="D187" s="265"/>
      <c r="E187" s="265"/>
      <c r="F187" s="265"/>
      <c r="G187" s="265"/>
      <c r="H187" s="265"/>
      <c r="I187" s="265"/>
      <c r="J187" s="265"/>
      <c r="K187" s="265"/>
      <c r="L187" s="265"/>
      <c r="M187" s="265"/>
      <c r="N187" s="265"/>
      <c r="O187" s="265"/>
      <c r="P187" s="265"/>
      <c r="Q187" s="265"/>
      <c r="R187" s="265"/>
      <c r="S187" s="265"/>
      <c r="T187" s="265"/>
      <c r="U187" s="265"/>
      <c r="V187" s="265"/>
      <c r="W187" s="265"/>
      <c r="X187" s="265"/>
      <c r="Y187" s="265"/>
      <c r="Z187" s="265"/>
      <c r="AA187" s="265"/>
      <c r="AB187" s="265"/>
      <c r="AC187" s="265"/>
      <c r="AD187" s="265"/>
      <c r="AE187" s="265"/>
      <c r="AF187" s="265"/>
      <c r="AG187" s="265"/>
      <c r="AH187" s="265"/>
      <c r="AI187" s="265"/>
      <c r="AJ187" s="265"/>
      <c r="AK187" s="265"/>
      <c r="AL187" s="265"/>
      <c r="AM187" s="265"/>
      <c r="AN187" s="265"/>
      <c r="AO187" s="265"/>
      <c r="AP187" s="265"/>
      <c r="AQ187" s="265"/>
      <c r="AR187" s="265"/>
      <c r="AS187" s="265"/>
      <c r="AT187" s="265"/>
    </row>
    <row r="188" spans="1:46">
      <c r="A188" s="265"/>
      <c r="B188" s="265"/>
      <c r="C188" s="265"/>
      <c r="D188" s="265"/>
      <c r="E188" s="265"/>
      <c r="F188" s="265"/>
      <c r="G188" s="265"/>
      <c r="H188" s="265"/>
      <c r="I188" s="265"/>
      <c r="J188" s="265"/>
      <c r="K188" s="265"/>
      <c r="L188" s="265"/>
      <c r="M188" s="265"/>
      <c r="N188" s="265"/>
      <c r="O188" s="265"/>
      <c r="P188" s="265"/>
      <c r="Q188" s="265"/>
      <c r="R188" s="265"/>
      <c r="S188" s="265"/>
      <c r="T188" s="265"/>
      <c r="U188" s="265"/>
      <c r="V188" s="265"/>
      <c r="W188" s="265"/>
      <c r="X188" s="265"/>
      <c r="Y188" s="265"/>
      <c r="Z188" s="265"/>
      <c r="AA188" s="265"/>
      <c r="AB188" s="265"/>
      <c r="AC188" s="265"/>
      <c r="AD188" s="265"/>
      <c r="AE188" s="265"/>
      <c r="AF188" s="265"/>
      <c r="AG188" s="265"/>
      <c r="AH188" s="265"/>
      <c r="AI188" s="265"/>
      <c r="AJ188" s="265"/>
      <c r="AK188" s="265"/>
      <c r="AL188" s="265"/>
      <c r="AM188" s="265"/>
      <c r="AN188" s="265"/>
      <c r="AO188" s="265"/>
      <c r="AP188" s="265"/>
      <c r="AQ188" s="265"/>
      <c r="AR188" s="265"/>
      <c r="AS188" s="265"/>
      <c r="AT188" s="265"/>
    </row>
  </sheetData>
  <sheetProtection formatCells="0" insertHyperlinks="0" autoFilter="0"/>
  <mergeCells count="6">
    <mergeCell ref="A1:AR1"/>
    <mergeCell ref="A13:AT13"/>
    <mergeCell ref="A25:AT25"/>
    <mergeCell ref="A2:A12"/>
    <mergeCell ref="A14:A24"/>
    <mergeCell ref="A26:A36"/>
  </mergeCells>
  <pageMargins left="0.75" right="0.75" top="1" bottom="1" header="0.5" footer="0.5"/>
  <pageSetup paperSize="9" orientation="portrait"/>
  <headerFooter/>
  <ignoredErrors>
    <ignoredError sqref="O22 S10:S12 P10:Q10" formula="1"/>
    <ignoredError sqref="U10:V12 U5:V5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opLeftCell="A25" workbookViewId="0">
      <selection activeCell="A1" sqref="A1"/>
    </sheetView>
  </sheetViews>
  <sheetFormatPr defaultColWidth="8.89166666666667" defaultRowHeight="13.5" outlineLevelCol="7"/>
  <cols>
    <col min="1" max="8" width="8.89166666666667" style="1"/>
  </cols>
  <sheetData>
    <row r="1" ht="14.25" spans="1:8">
      <c r="A1" s="2" t="s">
        <v>104</v>
      </c>
      <c r="B1" s="3" t="s">
        <v>104</v>
      </c>
      <c r="C1" s="5" t="s">
        <v>106</v>
      </c>
      <c r="D1" s="4" t="s">
        <v>106</v>
      </c>
      <c r="E1" s="2" t="s">
        <v>108</v>
      </c>
      <c r="F1" s="3" t="s">
        <v>108</v>
      </c>
      <c r="G1" s="2" t="s">
        <v>109</v>
      </c>
      <c r="H1" s="3" t="s">
        <v>109</v>
      </c>
    </row>
    <row r="2" spans="1:8">
      <c r="A2" s="6">
        <v>3242</v>
      </c>
      <c r="B2" s="7">
        <v>3675</v>
      </c>
      <c r="C2" s="6">
        <v>3448.5</v>
      </c>
      <c r="D2" s="7">
        <v>3634.5</v>
      </c>
      <c r="E2" s="8">
        <v>3448</v>
      </c>
      <c r="F2" s="7">
        <v>3653</v>
      </c>
      <c r="G2" s="8">
        <v>3453.5</v>
      </c>
      <c r="H2" s="7">
        <v>3282.5</v>
      </c>
    </row>
    <row r="3" ht="15.75" spans="1:8">
      <c r="A3" s="9">
        <v>85.3157894736842</v>
      </c>
      <c r="B3" s="12">
        <v>94.2307692307692</v>
      </c>
      <c r="C3" s="11">
        <v>90.75</v>
      </c>
      <c r="D3" s="12">
        <v>93.1923076923077</v>
      </c>
      <c r="E3" s="13">
        <v>90.7368421052632</v>
      </c>
      <c r="F3" s="12">
        <v>91.325</v>
      </c>
      <c r="G3" s="23">
        <v>90.8815789473684</v>
      </c>
      <c r="H3" s="29">
        <v>86.3815789473684</v>
      </c>
    </row>
    <row r="4" spans="1:8">
      <c r="A4" s="14">
        <v>26</v>
      </c>
      <c r="B4" s="15">
        <v>37</v>
      </c>
      <c r="C4" s="14">
        <v>31</v>
      </c>
      <c r="D4" s="15">
        <v>33</v>
      </c>
      <c r="E4" s="16">
        <v>32</v>
      </c>
      <c r="F4" s="15">
        <v>32</v>
      </c>
      <c r="G4" s="16">
        <v>30</v>
      </c>
      <c r="H4" s="15">
        <v>22</v>
      </c>
    </row>
    <row r="5" spans="1:8">
      <c r="A5" s="14">
        <v>6</v>
      </c>
      <c r="B5" s="15">
        <v>2</v>
      </c>
      <c r="C5" s="14">
        <v>4</v>
      </c>
      <c r="D5" s="15">
        <v>4</v>
      </c>
      <c r="E5" s="16">
        <v>3</v>
      </c>
      <c r="F5" s="15">
        <v>6</v>
      </c>
      <c r="G5" s="16">
        <v>7</v>
      </c>
      <c r="H5" s="15">
        <v>13</v>
      </c>
    </row>
    <row r="6" spans="1:8">
      <c r="A6" s="14">
        <v>2</v>
      </c>
      <c r="B6" s="15">
        <v>0</v>
      </c>
      <c r="C6" s="14">
        <v>1</v>
      </c>
      <c r="D6" s="15">
        <v>2</v>
      </c>
      <c r="E6" s="16">
        <v>2</v>
      </c>
      <c r="F6" s="15">
        <v>2</v>
      </c>
      <c r="G6" s="16">
        <v>0</v>
      </c>
      <c r="H6" s="15">
        <v>2</v>
      </c>
    </row>
    <row r="7" spans="1:8">
      <c r="A7" s="14">
        <v>4</v>
      </c>
      <c r="B7" s="15">
        <v>0</v>
      </c>
      <c r="C7" s="14">
        <v>2</v>
      </c>
      <c r="D7" s="15">
        <v>0</v>
      </c>
      <c r="E7" s="16">
        <v>1</v>
      </c>
      <c r="F7" s="15">
        <v>0</v>
      </c>
      <c r="G7" s="16">
        <v>1</v>
      </c>
      <c r="H7" s="15">
        <v>1</v>
      </c>
    </row>
    <row r="8" spans="1:8">
      <c r="A8" s="17">
        <v>0.684210526315789</v>
      </c>
      <c r="B8" s="18">
        <v>0.948717948717949</v>
      </c>
      <c r="C8" s="17">
        <v>0.815789473684211</v>
      </c>
      <c r="D8" s="18">
        <v>0.846153846153846</v>
      </c>
      <c r="E8" s="19">
        <v>0.842105263157895</v>
      </c>
      <c r="F8" s="18">
        <v>0.8</v>
      </c>
      <c r="G8" s="19">
        <v>0.789473684210526</v>
      </c>
      <c r="H8" s="18">
        <v>0.578947368421053</v>
      </c>
    </row>
    <row r="9" spans="1:8">
      <c r="A9" s="17">
        <v>0.894736842105263</v>
      </c>
      <c r="B9" s="18">
        <v>1</v>
      </c>
      <c r="C9" s="17">
        <v>0.947368421052632</v>
      </c>
      <c r="D9" s="18">
        <v>1</v>
      </c>
      <c r="E9" s="19">
        <v>0.973684210526316</v>
      </c>
      <c r="F9" s="18">
        <v>1</v>
      </c>
      <c r="G9" s="19">
        <v>0.973684210526316</v>
      </c>
      <c r="H9" s="18">
        <v>0.973684210526316</v>
      </c>
    </row>
    <row r="10" spans="1:8">
      <c r="A10" s="20">
        <v>20.256604212571</v>
      </c>
      <c r="B10" s="21">
        <v>4.35262497001001</v>
      </c>
      <c r="C10" s="20">
        <v>13.4223240828026</v>
      </c>
      <c r="D10" s="21">
        <v>7.46713446818737</v>
      </c>
      <c r="E10" s="22">
        <v>11.395670611118</v>
      </c>
      <c r="F10" s="21">
        <v>8.5930428030695</v>
      </c>
      <c r="G10" s="22">
        <v>9.5049305914169</v>
      </c>
      <c r="H10" s="21">
        <v>10.3841317419484</v>
      </c>
    </row>
    <row r="12" ht="14.25" spans="1:6">
      <c r="A12" s="2" t="s">
        <v>121</v>
      </c>
      <c r="B12" s="3" t="s">
        <v>121</v>
      </c>
      <c r="C12" s="2" t="s">
        <v>122</v>
      </c>
      <c r="D12" s="3" t="s">
        <v>122</v>
      </c>
      <c r="E12" s="5" t="s">
        <v>123</v>
      </c>
      <c r="F12" s="4" t="s">
        <v>123</v>
      </c>
    </row>
    <row r="13" spans="1:6">
      <c r="A13" s="8">
        <v>3691</v>
      </c>
      <c r="B13" s="7">
        <v>3555.5</v>
      </c>
      <c r="C13" s="8">
        <v>3541.5</v>
      </c>
      <c r="D13" s="7">
        <v>3513.5</v>
      </c>
      <c r="E13" s="8">
        <v>3418.5</v>
      </c>
      <c r="F13" s="7">
        <v>3502</v>
      </c>
    </row>
    <row r="14" spans="1:6">
      <c r="A14" s="13">
        <v>87.8809523809524</v>
      </c>
      <c r="B14" s="12">
        <v>84.6547619047619</v>
      </c>
      <c r="C14" s="13">
        <v>86.3780487804878</v>
      </c>
      <c r="D14" s="12">
        <v>83.6547619047619</v>
      </c>
      <c r="E14" s="13">
        <v>83.3780487804878</v>
      </c>
      <c r="F14" s="12">
        <v>81.4418604651163</v>
      </c>
    </row>
    <row r="15" spans="1:6">
      <c r="A15" s="16">
        <v>31</v>
      </c>
      <c r="B15" s="15">
        <v>30</v>
      </c>
      <c r="C15" s="16">
        <v>28</v>
      </c>
      <c r="D15" s="15">
        <v>24</v>
      </c>
      <c r="E15" s="16">
        <v>17</v>
      </c>
      <c r="F15" s="15">
        <v>22</v>
      </c>
    </row>
    <row r="16" spans="1:6">
      <c r="A16" s="16">
        <v>5</v>
      </c>
      <c r="B16" s="15">
        <v>6</v>
      </c>
      <c r="C16" s="16">
        <v>9</v>
      </c>
      <c r="D16" s="15">
        <v>9</v>
      </c>
      <c r="E16" s="16">
        <v>18</v>
      </c>
      <c r="F16" s="15">
        <v>12</v>
      </c>
    </row>
    <row r="17" spans="1:6">
      <c r="A17" s="16">
        <v>4</v>
      </c>
      <c r="B17" s="15">
        <v>2</v>
      </c>
      <c r="C17" s="16">
        <v>2</v>
      </c>
      <c r="D17" s="15">
        <v>6</v>
      </c>
      <c r="E17" s="16">
        <v>6</v>
      </c>
      <c r="F17" s="15">
        <v>6</v>
      </c>
    </row>
    <row r="18" spans="1:6">
      <c r="A18" s="16">
        <v>2</v>
      </c>
      <c r="B18" s="15">
        <v>4</v>
      </c>
      <c r="C18" s="16">
        <v>2</v>
      </c>
      <c r="D18" s="15">
        <v>3</v>
      </c>
      <c r="E18" s="16">
        <v>0</v>
      </c>
      <c r="F18" s="15">
        <v>3</v>
      </c>
    </row>
    <row r="19" spans="1:6">
      <c r="A19" s="19">
        <v>0.738095238095238</v>
      </c>
      <c r="B19" s="18">
        <v>0.714285714285714</v>
      </c>
      <c r="C19" s="19">
        <v>0.682926829268293</v>
      </c>
      <c r="D19" s="18">
        <v>0.571428571428571</v>
      </c>
      <c r="E19" s="19">
        <v>0.414634146341463</v>
      </c>
      <c r="F19" s="18">
        <v>0.511627906976744</v>
      </c>
    </row>
    <row r="20" spans="1:6">
      <c r="A20" s="19">
        <v>0.952380952380952</v>
      </c>
      <c r="B20" s="18">
        <v>0.904761904761905</v>
      </c>
      <c r="C20" s="19">
        <v>0.951219512195122</v>
      </c>
      <c r="D20" s="18">
        <v>0.928571428571429</v>
      </c>
      <c r="E20" s="19">
        <v>1</v>
      </c>
      <c r="F20" s="18">
        <v>0.930232558139535</v>
      </c>
    </row>
    <row r="21" spans="1:6">
      <c r="A21" s="22">
        <v>13.1370865481387</v>
      </c>
      <c r="B21" s="21">
        <v>15.5314347236846</v>
      </c>
      <c r="C21" s="22">
        <v>13.436322268298</v>
      </c>
      <c r="D21" s="21">
        <v>14.2886139623939</v>
      </c>
      <c r="E21" s="22">
        <v>9.47086353494553</v>
      </c>
      <c r="F21" s="21">
        <v>14.4123827803954</v>
      </c>
    </row>
    <row r="23" ht="14.25" spans="1:6">
      <c r="A23" s="2" t="s">
        <v>2454</v>
      </c>
      <c r="B23" s="3" t="s">
        <v>2454</v>
      </c>
      <c r="C23" s="2" t="s">
        <v>115</v>
      </c>
      <c r="D23" s="3" t="s">
        <v>115</v>
      </c>
      <c r="E23" s="2" t="s">
        <v>116</v>
      </c>
      <c r="F23" s="3" t="s">
        <v>116</v>
      </c>
    </row>
    <row r="24" spans="1:6">
      <c r="A24" s="8">
        <v>3376.5</v>
      </c>
      <c r="B24" s="7">
        <v>3401.5</v>
      </c>
      <c r="C24" s="8">
        <v>3363.5</v>
      </c>
      <c r="D24" s="7">
        <v>3265</v>
      </c>
      <c r="E24" s="8">
        <v>3624.5</v>
      </c>
      <c r="F24" s="7">
        <v>3127</v>
      </c>
    </row>
    <row r="25" spans="1:6">
      <c r="A25" s="13">
        <v>91.2567567567568</v>
      </c>
      <c r="B25" s="12">
        <v>89.5131578947368</v>
      </c>
      <c r="C25" s="13">
        <v>88.5131578947368</v>
      </c>
      <c r="D25" s="12">
        <v>88.2432432432432</v>
      </c>
      <c r="E25" s="13">
        <v>90.6125</v>
      </c>
      <c r="F25" s="12">
        <v>84.5135135135135</v>
      </c>
    </row>
    <row r="26" spans="1:6">
      <c r="A26" s="16">
        <v>34</v>
      </c>
      <c r="B26" s="15">
        <v>33</v>
      </c>
      <c r="C26" s="16">
        <v>31</v>
      </c>
      <c r="D26" s="15">
        <v>31</v>
      </c>
      <c r="E26" s="16">
        <v>36</v>
      </c>
      <c r="F26" s="15">
        <v>29</v>
      </c>
    </row>
    <row r="27" spans="1:6">
      <c r="A27" s="16">
        <v>1</v>
      </c>
      <c r="B27" s="15">
        <v>2</v>
      </c>
      <c r="C27" s="16">
        <v>5</v>
      </c>
      <c r="D27" s="15">
        <v>3</v>
      </c>
      <c r="E27" s="16">
        <v>1</v>
      </c>
      <c r="F27" s="15">
        <v>3</v>
      </c>
    </row>
    <row r="28" spans="1:6">
      <c r="A28" s="16">
        <v>2</v>
      </c>
      <c r="B28" s="15">
        <v>1</v>
      </c>
      <c r="C28" s="16">
        <v>1</v>
      </c>
      <c r="D28" s="15">
        <v>1</v>
      </c>
      <c r="E28" s="16">
        <v>2</v>
      </c>
      <c r="F28" s="15">
        <v>0</v>
      </c>
    </row>
    <row r="29" spans="1:6">
      <c r="A29" s="16">
        <v>0</v>
      </c>
      <c r="B29" s="15">
        <v>2</v>
      </c>
      <c r="C29" s="16">
        <v>1</v>
      </c>
      <c r="D29" s="15">
        <v>2</v>
      </c>
      <c r="E29" s="16">
        <v>1</v>
      </c>
      <c r="F29" s="15">
        <v>5</v>
      </c>
    </row>
    <row r="30" spans="1:6">
      <c r="A30" s="19">
        <v>0.918918918918919</v>
      </c>
      <c r="B30" s="18">
        <v>0.868421052631579</v>
      </c>
      <c r="C30" s="19">
        <v>0.815789473684211</v>
      </c>
      <c r="D30" s="18">
        <v>0.837837837837838</v>
      </c>
      <c r="E30" s="19">
        <v>0.9</v>
      </c>
      <c r="F30" s="18">
        <v>0.783783783783784</v>
      </c>
    </row>
    <row r="31" spans="1:6">
      <c r="A31" s="19">
        <v>1</v>
      </c>
      <c r="B31" s="18">
        <v>0.947368421052632</v>
      </c>
      <c r="C31" s="19">
        <v>0.973684210526316</v>
      </c>
      <c r="D31" s="18">
        <v>0.945945945945946</v>
      </c>
      <c r="E31" s="19">
        <v>0.975</v>
      </c>
      <c r="F31" s="18">
        <v>0.864864864864865</v>
      </c>
    </row>
    <row r="32" spans="1:6">
      <c r="A32" s="22">
        <v>9.08571958076521</v>
      </c>
      <c r="B32" s="21">
        <v>17.7133660184654</v>
      </c>
      <c r="C32" s="22">
        <v>9.45936318788646</v>
      </c>
      <c r="D32" s="21">
        <v>14.8920288249292</v>
      </c>
      <c r="E32" s="22">
        <v>10.2660053275174</v>
      </c>
      <c r="F32" s="21">
        <v>19.5321979499686</v>
      </c>
    </row>
    <row r="34" ht="14.25" spans="1:6">
      <c r="A34" s="2" t="s">
        <v>119</v>
      </c>
      <c r="B34" s="3" t="s">
        <v>119</v>
      </c>
      <c r="C34" s="2" t="s">
        <v>2455</v>
      </c>
      <c r="D34" s="3" t="s">
        <v>2455</v>
      </c>
      <c r="E34" s="2" t="s">
        <v>114</v>
      </c>
      <c r="F34" s="3" t="s">
        <v>114</v>
      </c>
    </row>
    <row r="35" spans="1:6">
      <c r="A35" s="25">
        <v>3366</v>
      </c>
      <c r="B35" s="7">
        <v>2976.5</v>
      </c>
      <c r="C35" s="25">
        <v>3273.5</v>
      </c>
      <c r="D35" s="7">
        <v>3189</v>
      </c>
      <c r="E35" s="8">
        <v>2863.5</v>
      </c>
      <c r="F35" s="7">
        <v>2654.5</v>
      </c>
    </row>
    <row r="36" spans="1:6">
      <c r="A36" s="27">
        <v>88.5789473684211</v>
      </c>
      <c r="B36" s="29">
        <v>87.5441176470588</v>
      </c>
      <c r="C36" s="27">
        <v>88.472972972973</v>
      </c>
      <c r="D36" s="29">
        <v>83.9210526315789</v>
      </c>
      <c r="E36" s="13">
        <v>84.2205882352941</v>
      </c>
      <c r="F36" s="12">
        <v>75.8428571428571</v>
      </c>
    </row>
    <row r="37" spans="1:6">
      <c r="A37" s="8">
        <v>32</v>
      </c>
      <c r="B37" s="15">
        <v>28</v>
      </c>
      <c r="C37" s="8">
        <v>30</v>
      </c>
      <c r="D37" s="15">
        <v>29</v>
      </c>
      <c r="E37" s="16">
        <v>26</v>
      </c>
      <c r="F37" s="15">
        <v>18</v>
      </c>
    </row>
    <row r="38" spans="1:6">
      <c r="A38" s="8">
        <v>2</v>
      </c>
      <c r="B38" s="15">
        <v>3</v>
      </c>
      <c r="C38" s="8">
        <v>3</v>
      </c>
      <c r="D38" s="15">
        <v>3</v>
      </c>
      <c r="E38" s="16">
        <v>5</v>
      </c>
      <c r="F38" s="15">
        <v>5</v>
      </c>
    </row>
    <row r="39" spans="1:6">
      <c r="A39" s="8">
        <v>3</v>
      </c>
      <c r="B39" s="15">
        <v>2</v>
      </c>
      <c r="C39" s="8">
        <v>2</v>
      </c>
      <c r="D39" s="15">
        <v>2</v>
      </c>
      <c r="E39" s="16">
        <v>0</v>
      </c>
      <c r="F39" s="15">
        <v>5</v>
      </c>
    </row>
    <row r="40" spans="1:6">
      <c r="A40" s="8">
        <v>1</v>
      </c>
      <c r="B40" s="15">
        <v>1</v>
      </c>
      <c r="C40" s="8">
        <v>2</v>
      </c>
      <c r="D40" s="15">
        <v>4</v>
      </c>
      <c r="E40" s="16">
        <v>3</v>
      </c>
      <c r="F40" s="15">
        <v>7</v>
      </c>
    </row>
    <row r="41" spans="1:6">
      <c r="A41" s="19">
        <v>0.842105263157895</v>
      </c>
      <c r="B41" s="18">
        <v>0.823529411764706</v>
      </c>
      <c r="C41" s="19">
        <v>0.810810810810811</v>
      </c>
      <c r="D41" s="18">
        <v>0.763157894736842</v>
      </c>
      <c r="E41" s="19">
        <v>0.764705882352941</v>
      </c>
      <c r="F41" s="18">
        <v>0.514285714285714</v>
      </c>
    </row>
    <row r="42" spans="1:6">
      <c r="A42" s="19">
        <v>0.973684210526316</v>
      </c>
      <c r="B42" s="18">
        <v>0.970588235294118</v>
      </c>
      <c r="C42" s="19">
        <v>0.945945945945946</v>
      </c>
      <c r="D42" s="18">
        <v>0.894736842105263</v>
      </c>
      <c r="E42" s="19">
        <v>0.911764705882353</v>
      </c>
      <c r="F42" s="18">
        <v>0.8</v>
      </c>
    </row>
    <row r="43" spans="1:6">
      <c r="A43" s="25">
        <v>10.1917602621136</v>
      </c>
      <c r="B43" s="21">
        <v>13.1064220015498</v>
      </c>
      <c r="C43" s="25">
        <v>14.0623344167762</v>
      </c>
      <c r="D43" s="21">
        <v>16.4717310318723</v>
      </c>
      <c r="E43" s="22">
        <v>17.9549905177357</v>
      </c>
      <c r="F43" s="21">
        <v>19.9299403162278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opLeftCell="A28" workbookViewId="0">
      <selection activeCell="A1" sqref="A1"/>
    </sheetView>
  </sheetViews>
  <sheetFormatPr defaultColWidth="8.89166666666667" defaultRowHeight="13.5" outlineLevelCol="7"/>
  <cols>
    <col min="1" max="8" width="8.89166666666667" style="1"/>
  </cols>
  <sheetData>
    <row r="1" ht="14.25" spans="1:8">
      <c r="A1" s="2" t="s">
        <v>2456</v>
      </c>
      <c r="B1" s="3" t="s">
        <v>2457</v>
      </c>
      <c r="C1" s="2" t="s">
        <v>2457</v>
      </c>
      <c r="D1" s="3" t="s">
        <v>126</v>
      </c>
      <c r="E1" s="2" t="s">
        <v>126</v>
      </c>
      <c r="F1" s="4" t="s">
        <v>141</v>
      </c>
      <c r="G1" s="5" t="s">
        <v>141</v>
      </c>
      <c r="H1" s="4" t="s">
        <v>141</v>
      </c>
    </row>
    <row r="2" spans="1:8">
      <c r="A2" s="6">
        <v>3225.5</v>
      </c>
      <c r="B2" s="7">
        <v>3659</v>
      </c>
      <c r="C2" s="6">
        <v>3477</v>
      </c>
      <c r="D2" s="7">
        <v>3682</v>
      </c>
      <c r="E2" s="8">
        <v>3598.5</v>
      </c>
      <c r="F2" s="7">
        <v>3680</v>
      </c>
      <c r="G2" s="8">
        <v>3446</v>
      </c>
      <c r="H2" s="7">
        <v>3380</v>
      </c>
    </row>
    <row r="3" ht="15.75" spans="1:8">
      <c r="A3" s="9">
        <v>84.8815789473684</v>
      </c>
      <c r="B3" s="10">
        <v>93.8205128205128</v>
      </c>
      <c r="C3" s="11">
        <v>91.5</v>
      </c>
      <c r="D3" s="12">
        <v>94.4102564102564</v>
      </c>
      <c r="E3" s="13">
        <v>94.6973684210526</v>
      </c>
      <c r="F3" s="12">
        <v>92</v>
      </c>
      <c r="G3" s="13">
        <v>90.6842105263158</v>
      </c>
      <c r="H3" s="12">
        <v>88.9473684210526</v>
      </c>
    </row>
    <row r="4" spans="1:8">
      <c r="A4" s="14">
        <v>29</v>
      </c>
      <c r="B4" s="15">
        <v>36</v>
      </c>
      <c r="C4" s="14">
        <v>33</v>
      </c>
      <c r="D4" s="15">
        <v>35</v>
      </c>
      <c r="E4" s="16">
        <v>36</v>
      </c>
      <c r="F4" s="15">
        <v>35</v>
      </c>
      <c r="G4" s="16">
        <v>32</v>
      </c>
      <c r="H4" s="15">
        <v>29</v>
      </c>
    </row>
    <row r="5" spans="1:8">
      <c r="A5" s="14">
        <v>1</v>
      </c>
      <c r="B5" s="15">
        <v>0</v>
      </c>
      <c r="C5" s="14">
        <v>0</v>
      </c>
      <c r="D5" s="15">
        <v>2</v>
      </c>
      <c r="E5" s="16">
        <v>1</v>
      </c>
      <c r="F5" s="15">
        <v>2</v>
      </c>
      <c r="G5" s="16">
        <v>2</v>
      </c>
      <c r="H5" s="15">
        <v>3</v>
      </c>
    </row>
    <row r="6" spans="1:8">
      <c r="A6" s="14">
        <v>3</v>
      </c>
      <c r="B6" s="15">
        <v>3</v>
      </c>
      <c r="C6" s="14">
        <v>1</v>
      </c>
      <c r="D6" s="15">
        <v>2</v>
      </c>
      <c r="E6" s="16">
        <v>0</v>
      </c>
      <c r="F6" s="15">
        <v>0</v>
      </c>
      <c r="G6" s="16">
        <v>1</v>
      </c>
      <c r="H6" s="15">
        <v>5</v>
      </c>
    </row>
    <row r="7" spans="1:8">
      <c r="A7" s="14">
        <v>5</v>
      </c>
      <c r="B7" s="15">
        <v>0</v>
      </c>
      <c r="C7" s="14">
        <v>4</v>
      </c>
      <c r="D7" s="15">
        <v>0</v>
      </c>
      <c r="E7" s="16">
        <v>1</v>
      </c>
      <c r="F7" s="15">
        <v>3</v>
      </c>
      <c r="G7" s="16">
        <v>3</v>
      </c>
      <c r="H7" s="15">
        <v>1</v>
      </c>
    </row>
    <row r="8" spans="1:8">
      <c r="A8" s="17">
        <v>0.763157894736842</v>
      </c>
      <c r="B8" s="18">
        <v>0.923076923076923</v>
      </c>
      <c r="C8" s="17">
        <v>0.868421052631579</v>
      </c>
      <c r="D8" s="18">
        <v>0.897435897435897</v>
      </c>
      <c r="E8" s="19">
        <v>0.947368421052632</v>
      </c>
      <c r="F8" s="18">
        <v>0.875</v>
      </c>
      <c r="G8" s="19">
        <v>0.842105263157895</v>
      </c>
      <c r="H8" s="18">
        <v>0.763157894736842</v>
      </c>
    </row>
    <row r="9" spans="1:8">
      <c r="A9" s="17">
        <v>0.868421052631579</v>
      </c>
      <c r="B9" s="18">
        <v>1</v>
      </c>
      <c r="C9" s="17">
        <v>0.894736842105263</v>
      </c>
      <c r="D9" s="18">
        <v>1</v>
      </c>
      <c r="E9" s="19">
        <v>0.973684210526316</v>
      </c>
      <c r="F9" s="18">
        <v>0.925</v>
      </c>
      <c r="G9" s="19">
        <v>0.921052631578947</v>
      </c>
      <c r="H9" s="18">
        <v>0.973684210526316</v>
      </c>
    </row>
    <row r="10" spans="1:8">
      <c r="A10" s="20">
        <v>21.3824360261528</v>
      </c>
      <c r="B10" s="21">
        <v>8.86780633549125</v>
      </c>
      <c r="C10" s="20">
        <v>17.3520775296388</v>
      </c>
      <c r="D10" s="21">
        <v>7.55494940147447</v>
      </c>
      <c r="E10" s="22">
        <v>7.22003544357944</v>
      </c>
      <c r="F10" s="21">
        <v>12.0649949259874</v>
      </c>
      <c r="G10" s="22">
        <v>15.0846355753451</v>
      </c>
      <c r="H10" s="21">
        <v>13.1194045852473</v>
      </c>
    </row>
    <row r="12" ht="14.25" spans="1:6">
      <c r="A12" s="2" t="s">
        <v>2458</v>
      </c>
      <c r="B12" s="3" t="s">
        <v>2458</v>
      </c>
      <c r="C12" s="5" t="s">
        <v>130</v>
      </c>
      <c r="D12" s="4" t="s">
        <v>130</v>
      </c>
      <c r="E12" s="5" t="s">
        <v>142</v>
      </c>
      <c r="F12" s="4" t="s">
        <v>128</v>
      </c>
    </row>
    <row r="13" spans="1:6">
      <c r="A13" s="8">
        <v>3675.5</v>
      </c>
      <c r="B13" s="7">
        <v>3551</v>
      </c>
      <c r="C13" s="8">
        <v>3429.5</v>
      </c>
      <c r="D13" s="7">
        <v>3520</v>
      </c>
      <c r="E13" s="8">
        <v>3323.5</v>
      </c>
      <c r="F13" s="7">
        <v>3565</v>
      </c>
    </row>
    <row r="14" spans="1:6">
      <c r="A14" s="13">
        <v>87.5119047619048</v>
      </c>
      <c r="B14" s="12">
        <v>84.5476190476191</v>
      </c>
      <c r="C14" s="13">
        <v>83.6463414634146</v>
      </c>
      <c r="D14" s="12">
        <v>83.8095238095238</v>
      </c>
      <c r="E14" s="13">
        <v>81.0609756097561</v>
      </c>
      <c r="F14" s="12">
        <v>82.9069767441861</v>
      </c>
    </row>
    <row r="15" spans="1:6">
      <c r="A15" s="16">
        <v>29</v>
      </c>
      <c r="B15" s="15">
        <v>29</v>
      </c>
      <c r="C15" s="16">
        <v>28</v>
      </c>
      <c r="D15" s="15">
        <v>30</v>
      </c>
      <c r="E15" s="16">
        <v>22</v>
      </c>
      <c r="F15" s="15">
        <v>25</v>
      </c>
    </row>
    <row r="16" spans="1:6">
      <c r="A16" s="16">
        <v>6</v>
      </c>
      <c r="B16" s="15">
        <v>5</v>
      </c>
      <c r="C16" s="16">
        <v>5</v>
      </c>
      <c r="D16" s="15">
        <v>5</v>
      </c>
      <c r="E16" s="16">
        <v>9</v>
      </c>
      <c r="F16" s="15">
        <v>9</v>
      </c>
    </row>
    <row r="17" spans="1:6">
      <c r="A17" s="16">
        <v>4</v>
      </c>
      <c r="B17" s="15">
        <v>3</v>
      </c>
      <c r="C17" s="16">
        <v>3</v>
      </c>
      <c r="D17" s="15">
        <v>2</v>
      </c>
      <c r="E17" s="16">
        <v>7</v>
      </c>
      <c r="F17" s="15">
        <v>5</v>
      </c>
    </row>
    <row r="18" spans="1:6">
      <c r="A18" s="16">
        <v>3</v>
      </c>
      <c r="B18" s="15">
        <v>5</v>
      </c>
      <c r="C18" s="16">
        <v>5</v>
      </c>
      <c r="D18" s="15">
        <v>5</v>
      </c>
      <c r="E18" s="16">
        <v>3</v>
      </c>
      <c r="F18" s="15">
        <v>4</v>
      </c>
    </row>
    <row r="19" spans="1:6">
      <c r="A19" s="19">
        <v>0.69047619047619</v>
      </c>
      <c r="B19" s="18">
        <v>0.69047619047619</v>
      </c>
      <c r="C19" s="19">
        <v>0.682926829268293</v>
      </c>
      <c r="D19" s="18">
        <v>0.714285714285714</v>
      </c>
      <c r="E19" s="19">
        <v>0.536585365853659</v>
      </c>
      <c r="F19" s="18">
        <v>0.581395348837209</v>
      </c>
    </row>
    <row r="20" spans="1:6">
      <c r="A20" s="19">
        <v>0.928571428571429</v>
      </c>
      <c r="B20" s="18">
        <v>0.880952380952381</v>
      </c>
      <c r="C20" s="19">
        <v>0.878048780487805</v>
      </c>
      <c r="D20" s="18">
        <v>0.880952380952381</v>
      </c>
      <c r="E20" s="19">
        <v>0.926829268292683</v>
      </c>
      <c r="F20" s="18">
        <v>0.906976744186046</v>
      </c>
    </row>
    <row r="21" spans="1:6">
      <c r="A21" s="22">
        <v>12.971116174793</v>
      </c>
      <c r="B21" s="21">
        <v>18.7056172350452</v>
      </c>
      <c r="C21" s="22">
        <v>16.5692651852907</v>
      </c>
      <c r="D21" s="21">
        <v>17.8202243220916</v>
      </c>
      <c r="E21" s="22">
        <v>15.3359035933456</v>
      </c>
      <c r="F21" s="21">
        <v>15.7534031901324</v>
      </c>
    </row>
    <row r="23" ht="14.25" spans="1:6">
      <c r="A23" s="2" t="s">
        <v>137</v>
      </c>
      <c r="B23" s="3" t="s">
        <v>137</v>
      </c>
      <c r="C23" s="2" t="s">
        <v>137</v>
      </c>
      <c r="D23" s="4" t="s">
        <v>132</v>
      </c>
      <c r="E23" s="5" t="s">
        <v>132</v>
      </c>
      <c r="F23" s="4" t="s">
        <v>136</v>
      </c>
    </row>
    <row r="24" spans="1:6">
      <c r="A24" s="8">
        <v>2993</v>
      </c>
      <c r="B24" s="7">
        <v>3287.5</v>
      </c>
      <c r="C24" s="8">
        <v>3126.75</v>
      </c>
      <c r="D24" s="7">
        <v>3094.5</v>
      </c>
      <c r="E24" s="8">
        <v>3592.75</v>
      </c>
      <c r="F24" s="7">
        <v>3170.5</v>
      </c>
    </row>
    <row r="25" spans="1:6">
      <c r="A25" s="23">
        <v>80.8918918918919</v>
      </c>
      <c r="B25" s="12">
        <v>86.5131578947368</v>
      </c>
      <c r="C25" s="13">
        <v>82.2828947368421</v>
      </c>
      <c r="D25" s="12">
        <v>83.6351351351351</v>
      </c>
      <c r="E25" s="13">
        <v>89.81875</v>
      </c>
      <c r="F25" s="12">
        <v>85.6891891891892</v>
      </c>
    </row>
    <row r="26" spans="1:6">
      <c r="A26" s="8">
        <v>26</v>
      </c>
      <c r="B26" s="15">
        <v>31</v>
      </c>
      <c r="C26" s="16">
        <v>27</v>
      </c>
      <c r="D26" s="15">
        <v>28</v>
      </c>
      <c r="E26" s="16">
        <v>34</v>
      </c>
      <c r="F26" s="15">
        <v>29</v>
      </c>
    </row>
    <row r="27" spans="1:6">
      <c r="A27" s="16">
        <v>3</v>
      </c>
      <c r="B27" s="15">
        <v>3</v>
      </c>
      <c r="C27" s="16">
        <v>4</v>
      </c>
      <c r="D27" s="15">
        <v>2</v>
      </c>
      <c r="E27" s="16">
        <v>4</v>
      </c>
      <c r="F27" s="15">
        <v>2</v>
      </c>
    </row>
    <row r="28" spans="1:6">
      <c r="A28" s="16">
        <v>2</v>
      </c>
      <c r="B28" s="15">
        <v>1</v>
      </c>
      <c r="C28" s="16">
        <v>1</v>
      </c>
      <c r="D28" s="15">
        <v>2</v>
      </c>
      <c r="E28" s="16">
        <v>1</v>
      </c>
      <c r="F28" s="15">
        <v>2</v>
      </c>
    </row>
    <row r="29" spans="1:6">
      <c r="A29" s="16">
        <v>6</v>
      </c>
      <c r="B29" s="15">
        <v>3</v>
      </c>
      <c r="C29" s="16">
        <v>6</v>
      </c>
      <c r="D29" s="15">
        <v>5</v>
      </c>
      <c r="E29" s="16">
        <v>1</v>
      </c>
      <c r="F29" s="15">
        <v>4</v>
      </c>
    </row>
    <row r="30" spans="1:6">
      <c r="A30" s="19">
        <v>0.702702702702703</v>
      </c>
      <c r="B30" s="18">
        <v>0.815789473684211</v>
      </c>
      <c r="C30" s="19">
        <v>0.710526315789474</v>
      </c>
      <c r="D30" s="18">
        <v>0.756756756756757</v>
      </c>
      <c r="E30" s="19">
        <v>0.85</v>
      </c>
      <c r="F30" s="24">
        <v>0.783783783783784</v>
      </c>
    </row>
    <row r="31" spans="1:6">
      <c r="A31" s="19">
        <v>0.837837837837838</v>
      </c>
      <c r="B31" s="18">
        <v>0.921052631578947</v>
      </c>
      <c r="C31" s="19">
        <v>0.842105263157895</v>
      </c>
      <c r="D31" s="18">
        <v>0.864864864864865</v>
      </c>
      <c r="E31" s="19">
        <v>0.975</v>
      </c>
      <c r="F31" s="24">
        <v>0.891891891891892</v>
      </c>
    </row>
    <row r="32" spans="1:6">
      <c r="A32" s="22">
        <v>22.7089480452381</v>
      </c>
      <c r="B32" s="21">
        <v>19.8979616102923</v>
      </c>
      <c r="C32" s="22">
        <v>18.4191229811309</v>
      </c>
      <c r="D32" s="21">
        <v>20.4797998880227</v>
      </c>
      <c r="E32" s="22">
        <v>10.2820773086984</v>
      </c>
      <c r="F32" s="21">
        <v>22.1813395520722</v>
      </c>
    </row>
    <row r="34" ht="14.25" spans="1:6">
      <c r="A34" s="2" t="s">
        <v>140</v>
      </c>
      <c r="B34" s="3" t="s">
        <v>140</v>
      </c>
      <c r="C34" s="2" t="s">
        <v>140</v>
      </c>
      <c r="D34" s="3" t="s">
        <v>139</v>
      </c>
      <c r="E34" s="2" t="s">
        <v>139</v>
      </c>
      <c r="F34" s="3" t="s">
        <v>139</v>
      </c>
    </row>
    <row r="35" spans="1:6">
      <c r="A35" s="25">
        <v>3243.5</v>
      </c>
      <c r="B35" s="26">
        <v>2838.5</v>
      </c>
      <c r="C35" s="25">
        <v>3089.25</v>
      </c>
      <c r="D35" s="26">
        <v>3173.75</v>
      </c>
      <c r="E35" s="8">
        <v>2793.5</v>
      </c>
      <c r="F35" s="7">
        <v>2718.25</v>
      </c>
    </row>
    <row r="36" spans="1:6">
      <c r="A36" s="27">
        <v>85.3552631578947</v>
      </c>
      <c r="B36" s="28">
        <v>83.4852941176471</v>
      </c>
      <c r="C36" s="27">
        <v>83.4932432432432</v>
      </c>
      <c r="D36" s="28">
        <v>83.5197368421053</v>
      </c>
      <c r="E36" s="13">
        <v>82.1617647058823</v>
      </c>
      <c r="F36" s="12">
        <v>77.6642857142857</v>
      </c>
    </row>
    <row r="37" spans="1:6">
      <c r="A37" s="8">
        <v>30</v>
      </c>
      <c r="B37" s="7">
        <v>24</v>
      </c>
      <c r="C37" s="8">
        <v>28</v>
      </c>
      <c r="D37" s="7">
        <v>29</v>
      </c>
      <c r="E37" s="16">
        <v>24</v>
      </c>
      <c r="F37" s="15">
        <v>20</v>
      </c>
    </row>
    <row r="38" spans="1:6">
      <c r="A38" s="8">
        <v>2</v>
      </c>
      <c r="B38" s="7">
        <v>5</v>
      </c>
      <c r="C38" s="8">
        <v>5</v>
      </c>
      <c r="D38" s="7">
        <v>4</v>
      </c>
      <c r="E38" s="16">
        <v>3</v>
      </c>
      <c r="F38" s="15">
        <v>4</v>
      </c>
    </row>
    <row r="39" spans="1:6">
      <c r="A39" s="8">
        <v>2</v>
      </c>
      <c r="B39" s="7">
        <v>2</v>
      </c>
      <c r="C39" s="8">
        <v>1</v>
      </c>
      <c r="D39" s="7">
        <v>2</v>
      </c>
      <c r="E39" s="16">
        <v>4</v>
      </c>
      <c r="F39" s="15">
        <v>4</v>
      </c>
    </row>
    <row r="40" spans="1:6">
      <c r="A40" s="8">
        <v>4</v>
      </c>
      <c r="B40" s="7">
        <v>3</v>
      </c>
      <c r="C40" s="8">
        <v>3</v>
      </c>
      <c r="D40" s="7">
        <v>3</v>
      </c>
      <c r="E40" s="16">
        <v>3</v>
      </c>
      <c r="F40" s="15">
        <v>7</v>
      </c>
    </row>
    <row r="41" spans="1:6">
      <c r="A41" s="19">
        <v>0.789473684210526</v>
      </c>
      <c r="B41" s="18">
        <v>0.705882352941177</v>
      </c>
      <c r="C41" s="19">
        <v>0.756756756756757</v>
      </c>
      <c r="D41" s="18">
        <v>0.763157894736842</v>
      </c>
      <c r="E41" s="19">
        <v>0.705882352941177</v>
      </c>
      <c r="F41" s="24">
        <v>0.571428571428571</v>
      </c>
    </row>
    <row r="42" spans="1:6">
      <c r="A42" s="19">
        <v>0.894736842105263</v>
      </c>
      <c r="B42" s="18">
        <v>0.911764705882353</v>
      </c>
      <c r="C42" s="19">
        <v>0.918918918918919</v>
      </c>
      <c r="D42" s="18">
        <v>0.921052631578947</v>
      </c>
      <c r="E42" s="19">
        <v>0.911764705882353</v>
      </c>
      <c r="F42" s="24">
        <v>0.8</v>
      </c>
    </row>
    <row r="43" spans="1:6">
      <c r="A43" s="25">
        <v>15.0301084739827</v>
      </c>
      <c r="B43" s="26">
        <v>18.2742098838929</v>
      </c>
      <c r="C43" s="25">
        <v>17.2278930894146</v>
      </c>
      <c r="D43" s="26">
        <v>17.213914624095</v>
      </c>
      <c r="E43" s="22">
        <v>17.8627853321297</v>
      </c>
      <c r="F43" s="21">
        <v>21.1253213391104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187"/>
  <sheetViews>
    <sheetView workbookViewId="0">
      <pane xSplit="1" topLeftCell="B1" activePane="topRight" state="frozen"/>
      <selection/>
      <selection pane="topRight" activeCell="A24" sqref="A24"/>
    </sheetView>
  </sheetViews>
  <sheetFormatPr defaultColWidth="9" defaultRowHeight="13.5"/>
  <cols>
    <col min="1" max="1" width="27.3833333333333" style="248" customWidth="1"/>
    <col min="2" max="4" width="10" customWidth="1"/>
    <col min="5" max="7" width="10" style="1" customWidth="1"/>
    <col min="8" max="10" width="10" customWidth="1"/>
    <col min="11" max="13" width="10" style="1" customWidth="1"/>
    <col min="14" max="16" width="10" customWidth="1"/>
    <col min="17" max="19" width="10" style="1" customWidth="1"/>
    <col min="20" max="22" width="10" customWidth="1"/>
    <col min="23" max="25" width="10" style="1" customWidth="1"/>
    <col min="26" max="28" width="10" customWidth="1"/>
    <col min="29" max="29" width="10" style="1" customWidth="1"/>
    <col min="30" max="30" width="9.89166666666667" style="1" customWidth="1"/>
    <col min="31" max="31" width="10.3333333333333" style="1" customWidth="1"/>
    <col min="32" max="32" width="10.3833333333333"/>
    <col min="39" max="39" width="9.38333333333333"/>
  </cols>
  <sheetData>
    <row r="1" ht="42" customHeight="1" spans="1:31">
      <c r="A1" s="249" t="s">
        <v>143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</row>
    <row r="2" ht="26.25" customHeight="1" spans="1:25">
      <c r="A2" s="251"/>
      <c r="B2" s="8" t="s">
        <v>144</v>
      </c>
      <c r="C2" s="8"/>
      <c r="D2" s="8"/>
      <c r="E2" s="7" t="s">
        <v>145</v>
      </c>
      <c r="F2" s="7"/>
      <c r="G2" s="7"/>
      <c r="H2" s="8" t="s">
        <v>146</v>
      </c>
      <c r="I2" s="8"/>
      <c r="J2" s="8"/>
      <c r="K2" s="7" t="s">
        <v>147</v>
      </c>
      <c r="L2" s="7"/>
      <c r="M2" s="7"/>
      <c r="N2" s="8" t="s">
        <v>148</v>
      </c>
      <c r="O2" s="8"/>
      <c r="P2" s="8"/>
      <c r="Q2" s="7" t="s">
        <v>149</v>
      </c>
      <c r="R2" s="7"/>
      <c r="S2" s="7"/>
      <c r="T2" s="8" t="s">
        <v>150</v>
      </c>
      <c r="U2" s="8"/>
      <c r="V2" s="8"/>
      <c r="W2" s="7" t="s">
        <v>151</v>
      </c>
      <c r="X2" s="7"/>
      <c r="Y2" s="7"/>
    </row>
    <row r="3" ht="26.25" customHeight="1" spans="1:25">
      <c r="A3" s="251"/>
      <c r="B3" s="252" t="s">
        <v>1</v>
      </c>
      <c r="C3" s="253" t="s">
        <v>99</v>
      </c>
      <c r="D3" s="253" t="s">
        <v>124</v>
      </c>
      <c r="E3" s="125" t="s">
        <v>1</v>
      </c>
      <c r="F3" s="77" t="s">
        <v>99</v>
      </c>
      <c r="G3" s="77" t="s">
        <v>124</v>
      </c>
      <c r="H3" s="252" t="s">
        <v>1</v>
      </c>
      <c r="I3" s="253" t="s">
        <v>99</v>
      </c>
      <c r="J3" s="253" t="s">
        <v>124</v>
      </c>
      <c r="K3" s="125" t="s">
        <v>1</v>
      </c>
      <c r="L3" s="77" t="s">
        <v>99</v>
      </c>
      <c r="M3" s="77" t="s">
        <v>124</v>
      </c>
      <c r="N3" s="252" t="s">
        <v>1</v>
      </c>
      <c r="O3" s="253" t="s">
        <v>99</v>
      </c>
      <c r="P3" s="253" t="s">
        <v>124</v>
      </c>
      <c r="Q3" s="125" t="s">
        <v>1</v>
      </c>
      <c r="R3" s="77" t="s">
        <v>99</v>
      </c>
      <c r="S3" s="77" t="s">
        <v>124</v>
      </c>
      <c r="T3" s="279" t="s">
        <v>1</v>
      </c>
      <c r="U3" s="280" t="s">
        <v>99</v>
      </c>
      <c r="V3" s="280" t="s">
        <v>124</v>
      </c>
      <c r="W3" s="125" t="s">
        <v>1</v>
      </c>
      <c r="X3" s="77" t="s">
        <v>99</v>
      </c>
      <c r="Y3" s="77" t="s">
        <v>124</v>
      </c>
    </row>
    <row r="4" ht="26.25" customHeight="1" spans="1:25">
      <c r="A4" s="125" t="s">
        <v>152</v>
      </c>
      <c r="B4" s="254" t="str">
        <f>全校分科目汇总!C3</f>
        <v>李碧媛</v>
      </c>
      <c r="C4" s="254" t="str">
        <f>全校分科目汇总!C15</f>
        <v>陈依雯</v>
      </c>
      <c r="D4" s="254" t="str">
        <f>全校分科目汇总!C27</f>
        <v>狄欣玉</v>
      </c>
      <c r="E4" s="255" t="str">
        <f>全校分科目汇总!D3</f>
        <v>李莉贞</v>
      </c>
      <c r="F4" s="255" t="str">
        <f>全校分科目汇总!D15</f>
        <v>陈依雯</v>
      </c>
      <c r="G4" s="255" t="str">
        <f>全校分科目汇总!D27</f>
        <v>狄欣玉</v>
      </c>
      <c r="H4" s="254" t="str">
        <f>全校分科目汇总!E3</f>
        <v>陈灵</v>
      </c>
      <c r="I4" s="254" t="str">
        <f>全校分科目汇总!E15</f>
        <v>刁婷婷</v>
      </c>
      <c r="J4" s="254" t="str">
        <f>全校分科目汇总!E27</f>
        <v>邹倩馨</v>
      </c>
      <c r="K4" s="255" t="str">
        <f>全校分科目汇总!F3</f>
        <v>侯翠萍</v>
      </c>
      <c r="L4" s="255" t="str">
        <f>全校分科目汇总!F15</f>
        <v>刁婷婷</v>
      </c>
      <c r="M4" s="255" t="str">
        <f>全校分科目汇总!F27</f>
        <v>邹倩馨</v>
      </c>
      <c r="N4" s="254" t="str">
        <f>全校分科目汇总!G3</f>
        <v>蔡紫莹</v>
      </c>
      <c r="O4" s="254" t="str">
        <f>全校分科目汇总!G15</f>
        <v>周锦霞</v>
      </c>
      <c r="P4" s="254" t="str">
        <f>全校分科目汇总!G27</f>
        <v>房心如</v>
      </c>
      <c r="Q4" s="255" t="str">
        <f>全校分科目汇总!H3</f>
        <v>孙慧聪</v>
      </c>
      <c r="R4" s="255" t="str">
        <f>全校分科目汇总!H15</f>
        <v>周锦霞</v>
      </c>
      <c r="S4" s="255" t="str">
        <f>全校分科目汇总!H27</f>
        <v>房心如</v>
      </c>
      <c r="T4" s="254" t="str">
        <f>全校分科目汇总!I3</f>
        <v>冯美芬</v>
      </c>
      <c r="U4" s="254" t="str">
        <f>全校分科目汇总!I15</f>
        <v>汤静怡</v>
      </c>
      <c r="V4" s="254" t="str">
        <f>全校分科目汇总!I27</f>
        <v>狄欣玉</v>
      </c>
      <c r="W4" s="255" t="str">
        <f>全校分科目汇总!J3</f>
        <v>邱梦瑶</v>
      </c>
      <c r="X4" s="255" t="str">
        <f>全校分科目汇总!J15</f>
        <v>汤静怡</v>
      </c>
      <c r="Y4" s="255" t="str">
        <f>全校分科目汇总!J27</f>
        <v>狄欣玉</v>
      </c>
    </row>
    <row r="5" ht="26.25" customHeight="1" spans="1:25">
      <c r="A5" s="125" t="s">
        <v>90</v>
      </c>
      <c r="B5" s="30">
        <f>一年级!C49</f>
        <v>4337</v>
      </c>
      <c r="C5" s="30">
        <f>一年级!D49</f>
        <v>4304</v>
      </c>
      <c r="D5" s="30">
        <f>一年级!E49</f>
        <v>0</v>
      </c>
      <c r="E5" s="141">
        <f>一年级!C109</f>
        <v>4574</v>
      </c>
      <c r="F5" s="141">
        <f>一年级!D109</f>
        <v>4522</v>
      </c>
      <c r="G5" s="141">
        <f>一年级!E109</f>
        <v>0</v>
      </c>
      <c r="H5" s="30">
        <f>一年级!C170</f>
        <v>4500</v>
      </c>
      <c r="I5" s="30">
        <f>一年级!D170</f>
        <v>4440</v>
      </c>
      <c r="J5" s="30">
        <f>一年级!E170</f>
        <v>0</v>
      </c>
      <c r="K5" s="141">
        <f>一年级!C231</f>
        <v>4673</v>
      </c>
      <c r="L5" s="141">
        <f>一年级!D231</f>
        <v>4550</v>
      </c>
      <c r="M5" s="141">
        <f>一年级!E231</f>
        <v>0</v>
      </c>
      <c r="N5" s="30">
        <f>一年级!C292</f>
        <v>4515</v>
      </c>
      <c r="O5" s="30">
        <f>一年级!D292</f>
        <v>4456</v>
      </c>
      <c r="P5" s="30">
        <f>一年级!E292</f>
        <v>0</v>
      </c>
      <c r="Q5" s="141">
        <f>一年级!C353</f>
        <v>4508</v>
      </c>
      <c r="R5" s="141">
        <f>一年级!D353</f>
        <v>4491</v>
      </c>
      <c r="S5" s="141">
        <f>一年级!E353</f>
        <v>0</v>
      </c>
      <c r="T5" s="281">
        <f>一年级!C414</f>
        <v>4650</v>
      </c>
      <c r="U5" s="281">
        <f>一年级!D414</f>
        <v>4410</v>
      </c>
      <c r="V5" s="281">
        <f>一年级!E414</f>
        <v>0</v>
      </c>
      <c r="W5" s="141">
        <f>一年级!C475</f>
        <v>4369.5</v>
      </c>
      <c r="X5" s="141">
        <f>一年级!D475</f>
        <v>4302</v>
      </c>
      <c r="Y5" s="141">
        <f>一年级!E475</f>
        <v>0</v>
      </c>
    </row>
    <row r="6" ht="26.25" customHeight="1" spans="1:25">
      <c r="A6" s="256" t="s">
        <v>91</v>
      </c>
      <c r="B6" s="257">
        <f>一年级!C50</f>
        <v>96.3777777777778</v>
      </c>
      <c r="C6" s="257">
        <f>一年级!D50</f>
        <v>95.6444444444445</v>
      </c>
      <c r="D6" s="257" t="e">
        <f>一年级!E50</f>
        <v>#DIV/0!</v>
      </c>
      <c r="E6" s="258">
        <f>一年级!C110</f>
        <v>97.3191489361702</v>
      </c>
      <c r="F6" s="258">
        <f>一年级!D110</f>
        <v>96.2127659574468</v>
      </c>
      <c r="G6" s="258" t="e">
        <f>一年级!E110</f>
        <v>#DIV/0!</v>
      </c>
      <c r="H6" s="257">
        <f>一年级!C171</f>
        <v>93.75</v>
      </c>
      <c r="I6" s="257">
        <f>一年级!D171</f>
        <v>92.5</v>
      </c>
      <c r="J6" s="257" t="e">
        <f>一年级!E171</f>
        <v>#DIV/0!</v>
      </c>
      <c r="K6" s="258">
        <f>一年级!C232</f>
        <v>97.3541666666667</v>
      </c>
      <c r="L6" s="258">
        <f>一年级!D232</f>
        <v>94.7916666666667</v>
      </c>
      <c r="M6" s="258" t="e">
        <f>一年级!E232</f>
        <v>#DIV/0!</v>
      </c>
      <c r="N6" s="257">
        <f>一年级!C293</f>
        <v>98.1521739130435</v>
      </c>
      <c r="O6" s="257">
        <f>一年级!D293</f>
        <v>96.8695652173913</v>
      </c>
      <c r="P6" s="257" t="e">
        <f>一年级!E293</f>
        <v>#DIV/0!</v>
      </c>
      <c r="Q6" s="258">
        <f>一年级!C354</f>
        <v>93.9166666666667</v>
      </c>
      <c r="R6" s="258">
        <f>一年级!D354</f>
        <v>93.5625</v>
      </c>
      <c r="S6" s="258" t="e">
        <f>一年级!E354</f>
        <v>#DIV/0!</v>
      </c>
      <c r="T6" s="281">
        <f>一年级!C415</f>
        <v>96.875</v>
      </c>
      <c r="U6" s="281">
        <f>一年级!D415</f>
        <v>93.8297872340426</v>
      </c>
      <c r="V6" s="281" t="e">
        <f>一年级!E415</f>
        <v>#DIV/0!</v>
      </c>
      <c r="W6" s="141">
        <f>一年级!C476</f>
        <v>97.1</v>
      </c>
      <c r="X6" s="141">
        <f>一年级!D476</f>
        <v>95.6</v>
      </c>
      <c r="Y6" s="141" t="e">
        <f>一年级!E476</f>
        <v>#DIV/0!</v>
      </c>
    </row>
    <row r="7" ht="26.25" customHeight="1" spans="1:25">
      <c r="A7" s="259" t="s">
        <v>153</v>
      </c>
      <c r="B7" s="30">
        <f>一年级!C51</f>
        <v>43</v>
      </c>
      <c r="C7" s="30">
        <f>一年级!D51</f>
        <v>44</v>
      </c>
      <c r="D7" s="30">
        <f>一年级!E51</f>
        <v>0</v>
      </c>
      <c r="E7" s="141">
        <f>一年级!C111</f>
        <v>47</v>
      </c>
      <c r="F7" s="141">
        <f>一年级!D111</f>
        <v>46</v>
      </c>
      <c r="G7" s="141">
        <f>一年级!E111</f>
        <v>0</v>
      </c>
      <c r="H7" s="30">
        <f>一年级!C172</f>
        <v>42</v>
      </c>
      <c r="I7" s="30">
        <f>一年级!D172</f>
        <v>42</v>
      </c>
      <c r="J7" s="30">
        <f>一年级!E172</f>
        <v>0</v>
      </c>
      <c r="K7" s="141">
        <f>一年级!C233</f>
        <v>47</v>
      </c>
      <c r="L7" s="141">
        <f>一年级!D233</f>
        <v>44</v>
      </c>
      <c r="M7" s="141">
        <f>一年级!E233</f>
        <v>0</v>
      </c>
      <c r="N7" s="30">
        <f>一年级!C294</f>
        <v>46</v>
      </c>
      <c r="O7" s="30">
        <f>一年级!D294</f>
        <v>46</v>
      </c>
      <c r="P7" s="30">
        <f>一年级!E294</f>
        <v>0</v>
      </c>
      <c r="Q7" s="141">
        <f>一年级!C355</f>
        <v>43</v>
      </c>
      <c r="R7" s="141">
        <f>一年级!D355</f>
        <v>44</v>
      </c>
      <c r="S7" s="141">
        <f>一年级!E355</f>
        <v>0</v>
      </c>
      <c r="T7" s="281">
        <f>一年级!C416</f>
        <v>45</v>
      </c>
      <c r="U7" s="281">
        <f>一年级!D416</f>
        <v>42</v>
      </c>
      <c r="V7" s="281">
        <f>一年级!E416</f>
        <v>0</v>
      </c>
      <c r="W7" s="141">
        <f>一年级!C477</f>
        <v>45</v>
      </c>
      <c r="X7" s="141">
        <f>一年级!D477</f>
        <v>44</v>
      </c>
      <c r="Y7" s="141">
        <f>一年级!E477</f>
        <v>0</v>
      </c>
    </row>
    <row r="8" ht="26.25" customHeight="1" spans="1:25">
      <c r="A8" s="259" t="s">
        <v>154</v>
      </c>
      <c r="B8" s="30">
        <f>一年级!C52</f>
        <v>2</v>
      </c>
      <c r="C8" s="30">
        <f>一年级!D52</f>
        <v>1</v>
      </c>
      <c r="D8" s="30">
        <f>一年级!E52</f>
        <v>0</v>
      </c>
      <c r="E8" s="141">
        <f>一年级!C112</f>
        <v>0</v>
      </c>
      <c r="F8" s="141">
        <f>一年级!D112</f>
        <v>1</v>
      </c>
      <c r="G8" s="141">
        <f>一年级!E112</f>
        <v>0</v>
      </c>
      <c r="H8" s="30">
        <f>一年级!C173</f>
        <v>4</v>
      </c>
      <c r="I8" s="30">
        <f>一年级!D173</f>
        <v>5</v>
      </c>
      <c r="J8" s="30">
        <f>一年级!E173</f>
        <v>0</v>
      </c>
      <c r="K8" s="141">
        <f>一年级!C234</f>
        <v>1</v>
      </c>
      <c r="L8" s="141">
        <f>一年级!D234</f>
        <v>4</v>
      </c>
      <c r="M8" s="141">
        <f>一年级!E234</f>
        <v>0</v>
      </c>
      <c r="N8" s="30">
        <f>一年级!C295</f>
        <v>0</v>
      </c>
      <c r="O8" s="30">
        <f>一年级!D295</f>
        <v>0</v>
      </c>
      <c r="P8" s="30">
        <f>一年级!E295</f>
        <v>0</v>
      </c>
      <c r="Q8" s="141">
        <f>一年级!C356</f>
        <v>4</v>
      </c>
      <c r="R8" s="141">
        <f>一年级!D356</f>
        <v>3</v>
      </c>
      <c r="S8" s="141">
        <f>一年级!E356</f>
        <v>0</v>
      </c>
      <c r="T8" s="281">
        <f>一年级!C417</f>
        <v>2</v>
      </c>
      <c r="U8" s="281">
        <f>一年级!D417</f>
        <v>3</v>
      </c>
      <c r="V8" s="281">
        <f>一年级!E417</f>
        <v>0</v>
      </c>
      <c r="W8" s="141">
        <f>一年级!C478</f>
        <v>0</v>
      </c>
      <c r="X8" s="141">
        <f>一年级!D478</f>
        <v>0</v>
      </c>
      <c r="Y8" s="141">
        <f>一年级!E478</f>
        <v>0</v>
      </c>
    </row>
    <row r="9" ht="26.25" customHeight="1" spans="1:25">
      <c r="A9" s="259" t="s">
        <v>155</v>
      </c>
      <c r="B9" s="30">
        <f>一年级!C53</f>
        <v>0</v>
      </c>
      <c r="C9" s="30">
        <f>一年级!D53</f>
        <v>0</v>
      </c>
      <c r="D9" s="30">
        <f>一年级!E53</f>
        <v>0</v>
      </c>
      <c r="E9" s="141">
        <f>一年级!C113</f>
        <v>0</v>
      </c>
      <c r="F9" s="141">
        <f>一年级!D113</f>
        <v>0</v>
      </c>
      <c r="G9" s="141">
        <f>一年级!E113</f>
        <v>0</v>
      </c>
      <c r="H9" s="30">
        <f>一年级!C174</f>
        <v>2</v>
      </c>
      <c r="I9" s="30">
        <f>一年级!D174</f>
        <v>1</v>
      </c>
      <c r="J9" s="30">
        <f>一年级!E174</f>
        <v>0</v>
      </c>
      <c r="K9" s="141">
        <f>一年级!C235</f>
        <v>0</v>
      </c>
      <c r="L9" s="141">
        <f>一年级!D235</f>
        <v>0</v>
      </c>
      <c r="M9" s="141">
        <f>一年级!E235</f>
        <v>0</v>
      </c>
      <c r="N9" s="30">
        <f>一年级!C296</f>
        <v>0</v>
      </c>
      <c r="O9" s="30">
        <f>一年级!D296</f>
        <v>0</v>
      </c>
      <c r="P9" s="30">
        <f>一年级!E296</f>
        <v>0</v>
      </c>
      <c r="Q9" s="141">
        <f>一年级!C357</f>
        <v>1</v>
      </c>
      <c r="R9" s="141">
        <f>一年级!D357</f>
        <v>1</v>
      </c>
      <c r="S9" s="141">
        <f>一年级!E357</f>
        <v>0</v>
      </c>
      <c r="T9" s="281">
        <f>一年级!C418</f>
        <v>1</v>
      </c>
      <c r="U9" s="281">
        <f>一年级!D418</f>
        <v>2</v>
      </c>
      <c r="V9" s="281">
        <f>一年级!E418</f>
        <v>0</v>
      </c>
      <c r="W9" s="141">
        <f>一年级!C479</f>
        <v>0</v>
      </c>
      <c r="X9" s="141">
        <f>一年级!D479</f>
        <v>1</v>
      </c>
      <c r="Y9" s="141">
        <f>一年级!E479</f>
        <v>0</v>
      </c>
    </row>
    <row r="10" ht="26.25" customHeight="1" spans="1:25">
      <c r="A10" s="259" t="s">
        <v>156</v>
      </c>
      <c r="B10" s="30">
        <f>一年级!C54</f>
        <v>0</v>
      </c>
      <c r="C10" s="30">
        <f>一年级!D54</f>
        <v>0</v>
      </c>
      <c r="D10" s="30">
        <f>一年级!E54</f>
        <v>0</v>
      </c>
      <c r="E10" s="141">
        <f>一年级!C114</f>
        <v>0</v>
      </c>
      <c r="F10" s="141">
        <f>一年级!D114</f>
        <v>0</v>
      </c>
      <c r="G10" s="141">
        <f>一年级!E114</f>
        <v>0</v>
      </c>
      <c r="H10" s="30">
        <f>一年级!C175</f>
        <v>0</v>
      </c>
      <c r="I10" s="30">
        <f>一年级!D175</f>
        <v>0</v>
      </c>
      <c r="J10" s="30">
        <f>一年级!E175</f>
        <v>0</v>
      </c>
      <c r="K10" s="141">
        <f>一年级!C236</f>
        <v>0</v>
      </c>
      <c r="L10" s="141">
        <f>一年级!D236</f>
        <v>0</v>
      </c>
      <c r="M10" s="141">
        <f>一年级!E236</f>
        <v>0</v>
      </c>
      <c r="N10" s="30">
        <f>一年级!C297</f>
        <v>0</v>
      </c>
      <c r="O10" s="30">
        <f>一年级!D297</f>
        <v>0</v>
      </c>
      <c r="P10" s="30">
        <f>一年级!E297</f>
        <v>0</v>
      </c>
      <c r="Q10" s="141">
        <f>一年级!C358</f>
        <v>0</v>
      </c>
      <c r="R10" s="141">
        <f>一年级!D358</f>
        <v>0</v>
      </c>
      <c r="S10" s="141">
        <f>一年级!E358</f>
        <v>0</v>
      </c>
      <c r="T10" s="281">
        <f>一年级!C419</f>
        <v>0</v>
      </c>
      <c r="U10" s="281">
        <f>一年级!D419</f>
        <v>0</v>
      </c>
      <c r="V10" s="281">
        <f>一年级!E419</f>
        <v>0</v>
      </c>
      <c r="W10" s="141">
        <f>一年级!C480</f>
        <v>0</v>
      </c>
      <c r="X10" s="141">
        <f>一年级!D480</f>
        <v>0</v>
      </c>
      <c r="Y10" s="141">
        <f>一年级!E480</f>
        <v>0</v>
      </c>
    </row>
    <row r="11" ht="26.25" customHeight="1" spans="1:25">
      <c r="A11" s="260" t="s">
        <v>96</v>
      </c>
      <c r="B11" s="261">
        <f>一年级!C55</f>
        <v>0.955555555555556</v>
      </c>
      <c r="C11" s="261">
        <f>一年级!D55</f>
        <v>0.977777777777778</v>
      </c>
      <c r="D11" s="261" t="e">
        <f>一年级!E55</f>
        <v>#DIV/0!</v>
      </c>
      <c r="E11" s="262">
        <f>一年级!C115</f>
        <v>1</v>
      </c>
      <c r="F11" s="262">
        <f>一年级!D115</f>
        <v>0.978723404255319</v>
      </c>
      <c r="G11" s="262" t="e">
        <f>一年级!E115</f>
        <v>#DIV/0!</v>
      </c>
      <c r="H11" s="261">
        <f>一年级!C176</f>
        <v>0.875</v>
      </c>
      <c r="I11" s="261">
        <f>一年级!D176</f>
        <v>0.875</v>
      </c>
      <c r="J11" s="261" t="e">
        <f>一年级!E176</f>
        <v>#DIV/0!</v>
      </c>
      <c r="K11" s="262">
        <f>一年级!C237</f>
        <v>0.979166666666667</v>
      </c>
      <c r="L11" s="262">
        <f>一年级!D237</f>
        <v>0.916666666666667</v>
      </c>
      <c r="M11" s="262" t="e">
        <f>一年级!E237</f>
        <v>#DIV/0!</v>
      </c>
      <c r="N11" s="261">
        <f>一年级!C298</f>
        <v>1</v>
      </c>
      <c r="O11" s="261">
        <f>一年级!D298</f>
        <v>1</v>
      </c>
      <c r="P11" s="261" t="e">
        <f>一年级!E298</f>
        <v>#DIV/0!</v>
      </c>
      <c r="Q11" s="262">
        <f>一年级!C359</f>
        <v>0.895833333333334</v>
      </c>
      <c r="R11" s="262">
        <f>一年级!D359</f>
        <v>0.916666666666667</v>
      </c>
      <c r="S11" s="262" t="e">
        <f>一年级!E359</f>
        <v>#DIV/0!</v>
      </c>
      <c r="T11" s="281">
        <f>一年级!C420</f>
        <v>0.9375</v>
      </c>
      <c r="U11" s="281">
        <f>一年级!D420</f>
        <v>0.893617021276596</v>
      </c>
      <c r="V11" s="281" t="e">
        <f>一年级!E420</f>
        <v>#DIV/0!</v>
      </c>
      <c r="W11" s="141">
        <f>一年级!C481</f>
        <v>1</v>
      </c>
      <c r="X11" s="141">
        <f>一年级!D481</f>
        <v>0.977777777777778</v>
      </c>
      <c r="Y11" s="141" t="e">
        <f>一年级!E481</f>
        <v>#DIV/0!</v>
      </c>
    </row>
    <row r="12" ht="26.25" customHeight="1" spans="1:25">
      <c r="A12" s="260" t="s">
        <v>97</v>
      </c>
      <c r="B12" s="261">
        <f>一年级!C56</f>
        <v>1</v>
      </c>
      <c r="C12" s="261">
        <f>一年级!D56</f>
        <v>1</v>
      </c>
      <c r="D12" s="261" t="e">
        <f>一年级!E56</f>
        <v>#DIV/0!</v>
      </c>
      <c r="E12" s="262">
        <f>一年级!C116</f>
        <v>1</v>
      </c>
      <c r="F12" s="262">
        <f>一年级!D116</f>
        <v>1</v>
      </c>
      <c r="G12" s="262" t="e">
        <f>一年级!E116</f>
        <v>#DIV/0!</v>
      </c>
      <c r="H12" s="261">
        <f>一年级!C177</f>
        <v>1</v>
      </c>
      <c r="I12" s="261">
        <f>一年级!D177</f>
        <v>1</v>
      </c>
      <c r="J12" s="261" t="e">
        <f>一年级!E177</f>
        <v>#DIV/0!</v>
      </c>
      <c r="K12" s="262">
        <f>一年级!C238</f>
        <v>1</v>
      </c>
      <c r="L12" s="262">
        <f>一年级!D238</f>
        <v>1</v>
      </c>
      <c r="M12" s="262" t="e">
        <f>一年级!E238</f>
        <v>#DIV/0!</v>
      </c>
      <c r="N12" s="261">
        <f>一年级!C299</f>
        <v>1</v>
      </c>
      <c r="O12" s="261">
        <f>一年级!D299</f>
        <v>1</v>
      </c>
      <c r="P12" s="261" t="e">
        <f>一年级!E299</f>
        <v>#DIV/0!</v>
      </c>
      <c r="Q12" s="262">
        <f>一年级!C360</f>
        <v>1</v>
      </c>
      <c r="R12" s="262">
        <f>一年级!D360</f>
        <v>1</v>
      </c>
      <c r="S12" s="262" t="e">
        <f>一年级!E360</f>
        <v>#DIV/0!</v>
      </c>
      <c r="T12" s="281">
        <f>一年级!C421</f>
        <v>1</v>
      </c>
      <c r="U12" s="281">
        <f>一年级!D421</f>
        <v>1</v>
      </c>
      <c r="V12" s="281" t="e">
        <f>一年级!E421</f>
        <v>#DIV/0!</v>
      </c>
      <c r="W12" s="141">
        <f>一年级!C482</f>
        <v>1</v>
      </c>
      <c r="X12" s="141">
        <f>一年级!D482</f>
        <v>1</v>
      </c>
      <c r="Y12" s="141" t="e">
        <f>一年级!E482</f>
        <v>#DIV/0!</v>
      </c>
    </row>
    <row r="13" ht="26.25" customHeight="1" spans="1:25">
      <c r="A13" s="263" t="s">
        <v>98</v>
      </c>
      <c r="B13" s="257">
        <f>一年级!C57</f>
        <v>5.72688590965651</v>
      </c>
      <c r="C13" s="257">
        <f>一年级!D57</f>
        <v>5.02337968247906</v>
      </c>
      <c r="D13" s="257" t="e">
        <f>一年级!E57</f>
        <v>#DIV/0!</v>
      </c>
      <c r="E13" s="258">
        <f>一年级!C117</f>
        <v>3.05640014864549</v>
      </c>
      <c r="F13" s="258">
        <f>一年级!D117</f>
        <v>4.33858407183509</v>
      </c>
      <c r="G13" s="258" t="e">
        <f>一年级!E117</f>
        <v>#DIV/0!</v>
      </c>
      <c r="H13" s="257">
        <f>一年级!C178</f>
        <v>7.2125776665312</v>
      </c>
      <c r="I13" s="257">
        <f>一年级!D178</f>
        <v>7.37448159014614</v>
      </c>
      <c r="J13" s="257" t="e">
        <f>一年级!E178</f>
        <v>#DIV/0!</v>
      </c>
      <c r="K13" s="258">
        <f>一年级!C239</f>
        <v>3.42077248544289</v>
      </c>
      <c r="L13" s="258">
        <f>一年级!D239</f>
        <v>5.03586428312104</v>
      </c>
      <c r="M13" s="258" t="e">
        <f>一年级!E239</f>
        <v>#DIV/0!</v>
      </c>
      <c r="N13" s="257">
        <f>一年级!C300</f>
        <v>2.56876443541203</v>
      </c>
      <c r="O13" s="257">
        <f>一年级!D300</f>
        <v>3.00080504496283</v>
      </c>
      <c r="P13" s="257" t="e">
        <f>一年级!E300</f>
        <v>#DIV/0!</v>
      </c>
      <c r="Q13" s="258">
        <f>一年级!C361</f>
        <v>7.40567158542733</v>
      </c>
      <c r="R13" s="258">
        <f>一年级!D361</f>
        <v>6.56524132207045</v>
      </c>
      <c r="S13" s="258" t="e">
        <f>一年级!E361</f>
        <v>#DIV/0!</v>
      </c>
      <c r="T13" s="281">
        <f>一年级!C422</f>
        <v>6.2615850076886</v>
      </c>
      <c r="U13" s="281">
        <f>一年级!D422</f>
        <v>8.03069965259991</v>
      </c>
      <c r="V13" s="281" t="e">
        <f>一年级!E422</f>
        <v>#DIV/0!</v>
      </c>
      <c r="W13" s="141">
        <f>一年级!C483</f>
        <v>3.6456699097572</v>
      </c>
      <c r="X13" s="141">
        <f>一年级!D483</f>
        <v>5.94443972434439</v>
      </c>
      <c r="Y13" s="141" t="e">
        <f>一年级!E483</f>
        <v>#DIV/0!</v>
      </c>
    </row>
    <row r="14" ht="26.25" customHeight="1" spans="1:25">
      <c r="A14" s="264"/>
      <c r="B14" s="265"/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</row>
    <row r="15" ht="26.25" customHeight="1" spans="1:31">
      <c r="A15" s="266"/>
      <c r="B15" s="267" t="s">
        <v>157</v>
      </c>
      <c r="C15" s="268"/>
      <c r="D15" s="268"/>
      <c r="E15" s="45" t="s">
        <v>158</v>
      </c>
      <c r="F15" s="45"/>
      <c r="G15" s="45"/>
      <c r="H15" s="268" t="s">
        <v>159</v>
      </c>
      <c r="I15" s="268"/>
      <c r="J15" s="268"/>
      <c r="K15" s="45" t="s">
        <v>160</v>
      </c>
      <c r="L15" s="45"/>
      <c r="M15" s="45"/>
      <c r="N15" s="268" t="s">
        <v>161</v>
      </c>
      <c r="O15" s="268"/>
      <c r="P15" s="268"/>
      <c r="Q15" s="45" t="s">
        <v>162</v>
      </c>
      <c r="R15" s="45"/>
      <c r="S15" s="45"/>
      <c r="T15" s="268" t="s">
        <v>163</v>
      </c>
      <c r="U15" s="268"/>
      <c r="V15" s="268"/>
      <c r="W15" s="45" t="s">
        <v>164</v>
      </c>
      <c r="X15" s="45"/>
      <c r="Y15" s="45"/>
      <c r="Z15" s="268" t="s">
        <v>165</v>
      </c>
      <c r="AA15" s="268"/>
      <c r="AB15" s="268"/>
      <c r="AC15" s="45" t="s">
        <v>166</v>
      </c>
      <c r="AD15" s="45"/>
      <c r="AE15" s="45"/>
    </row>
    <row r="16" ht="26.25" customHeight="1" spans="1:31">
      <c r="A16" s="251"/>
      <c r="B16" s="269" t="s">
        <v>1</v>
      </c>
      <c r="C16" s="270" t="s">
        <v>99</v>
      </c>
      <c r="D16" s="270" t="s">
        <v>124</v>
      </c>
      <c r="E16" s="137" t="s">
        <v>1</v>
      </c>
      <c r="F16" s="271" t="s">
        <v>99</v>
      </c>
      <c r="G16" s="271" t="s">
        <v>124</v>
      </c>
      <c r="H16" s="272" t="s">
        <v>1</v>
      </c>
      <c r="I16" s="270" t="s">
        <v>99</v>
      </c>
      <c r="J16" s="270" t="s">
        <v>124</v>
      </c>
      <c r="K16" s="137" t="s">
        <v>1</v>
      </c>
      <c r="L16" s="271" t="s">
        <v>99</v>
      </c>
      <c r="M16" s="271" t="s">
        <v>124</v>
      </c>
      <c r="N16" s="272" t="s">
        <v>1</v>
      </c>
      <c r="O16" s="270" t="s">
        <v>99</v>
      </c>
      <c r="P16" s="270" t="s">
        <v>124</v>
      </c>
      <c r="Q16" s="137" t="s">
        <v>1</v>
      </c>
      <c r="R16" s="271" t="s">
        <v>99</v>
      </c>
      <c r="S16" s="271" t="s">
        <v>124</v>
      </c>
      <c r="T16" s="272" t="s">
        <v>1</v>
      </c>
      <c r="U16" s="270" t="s">
        <v>99</v>
      </c>
      <c r="V16" s="270" t="s">
        <v>124</v>
      </c>
      <c r="W16" s="137" t="s">
        <v>1</v>
      </c>
      <c r="X16" s="271" t="s">
        <v>99</v>
      </c>
      <c r="Y16" s="271" t="s">
        <v>124</v>
      </c>
      <c r="Z16" s="272" t="s">
        <v>1</v>
      </c>
      <c r="AA16" s="270" t="s">
        <v>99</v>
      </c>
      <c r="AB16" s="270" t="s">
        <v>124</v>
      </c>
      <c r="AC16" s="137" t="s">
        <v>1</v>
      </c>
      <c r="AD16" s="271" t="s">
        <v>99</v>
      </c>
      <c r="AE16" s="271" t="s">
        <v>124</v>
      </c>
    </row>
    <row r="17" ht="26.25" customHeight="1" spans="1:31">
      <c r="A17" s="125" t="s">
        <v>152</v>
      </c>
      <c r="B17" s="254" t="str">
        <f>全校分科目汇总!K3</f>
        <v>陈小玲</v>
      </c>
      <c r="C17" s="254" t="str">
        <f>全校分科目汇总!K15</f>
        <v>招楚莹</v>
      </c>
      <c r="D17" s="254" t="str">
        <f>全校分科目汇总!K27</f>
        <v>邵玉玲</v>
      </c>
      <c r="E17" s="255" t="str">
        <f>全校分科目汇总!L3</f>
        <v>刘洁</v>
      </c>
      <c r="F17" s="255" t="str">
        <f>全校分科目汇总!L15</f>
        <v>招楚莹</v>
      </c>
      <c r="G17" s="255" t="str">
        <f>全校分科目汇总!L27</f>
        <v>陈芯怡</v>
      </c>
      <c r="H17" s="254" t="str">
        <f>全校分科目汇总!M3</f>
        <v>梁敏仪</v>
      </c>
      <c r="I17" s="254" t="str">
        <f>全校分科目汇总!M15</f>
        <v>招楚莹</v>
      </c>
      <c r="J17" s="254" t="str">
        <f>全校分科目汇总!M27</f>
        <v>张丽卿</v>
      </c>
      <c r="K17" s="255" t="str">
        <f>全校分科目汇总!N3</f>
        <v>钟庆娟</v>
      </c>
      <c r="L17" s="255" t="str">
        <f>全校分科目汇总!N15</f>
        <v>李雪仪</v>
      </c>
      <c r="M17" s="255" t="str">
        <f>全校分科目汇总!M27</f>
        <v>张丽卿</v>
      </c>
      <c r="N17" s="254" t="str">
        <f>全校分科目汇总!O3</f>
        <v>陈苡玲</v>
      </c>
      <c r="O17" s="254" t="str">
        <f>全校分科目汇总!O15</f>
        <v>梁钰莹</v>
      </c>
      <c r="P17" s="278" t="s">
        <v>132</v>
      </c>
      <c r="Q17" s="255" t="str">
        <f>全校分科目汇总!P3</f>
        <v>周诚胜</v>
      </c>
      <c r="R17" s="255" t="str">
        <f>全校分科目汇总!P15</f>
        <v>梁钰莹</v>
      </c>
      <c r="S17" s="255" t="s">
        <v>132</v>
      </c>
      <c r="T17" s="254" t="str">
        <f>全校分科目汇总!Q3</f>
        <v>卢玉娟</v>
      </c>
      <c r="U17" s="254" t="str">
        <f>全校分科目汇总!Q15</f>
        <v>王咏诗</v>
      </c>
      <c r="V17" s="254" t="str">
        <f>全校分科目汇总!Q27</f>
        <v>黄梓瑶</v>
      </c>
      <c r="W17" s="255" t="str">
        <f>全校分科目汇总!R3</f>
        <v>陈润明</v>
      </c>
      <c r="X17" s="255" t="str">
        <f>全校分科目汇总!R15</f>
        <v>王咏诗</v>
      </c>
      <c r="Y17" s="255" t="str">
        <f>全校分科目汇总!R27</f>
        <v>黄梓瑶</v>
      </c>
      <c r="Z17" s="254" t="str">
        <f>全校分科目汇总!S3</f>
        <v>李婷沁</v>
      </c>
      <c r="AA17" s="254" t="str">
        <f>全校分科目汇总!S15</f>
        <v>朱羽婷</v>
      </c>
      <c r="AB17" s="254" t="str">
        <f>全校分科目汇总!S27</f>
        <v>黄淑岚</v>
      </c>
      <c r="AC17" s="255" t="str">
        <f>全校分科目汇总!T3</f>
        <v>赖佩珊</v>
      </c>
      <c r="AD17" s="255" t="str">
        <f>全校分科目汇总!T15</f>
        <v>朱羽婷</v>
      </c>
      <c r="AE17" s="255" t="str">
        <f>全校分科目汇总!T27</f>
        <v>黄淑岚</v>
      </c>
    </row>
    <row r="18" ht="26.25" customHeight="1" spans="1:31">
      <c r="A18" s="125" t="s">
        <v>90</v>
      </c>
      <c r="B18" s="5">
        <f>二年级!D48</f>
        <v>3990</v>
      </c>
      <c r="C18" s="5">
        <f>二年级!E48</f>
        <v>3621</v>
      </c>
      <c r="D18" s="5">
        <f>二年级!F48</f>
        <v>4055.5</v>
      </c>
      <c r="E18" s="7">
        <f>二年级!D107</f>
        <v>4229.5</v>
      </c>
      <c r="F18" s="7">
        <f>二年级!E107</f>
        <v>3678.5</v>
      </c>
      <c r="G18" s="7">
        <f>二年级!F107</f>
        <v>4223</v>
      </c>
      <c r="H18" s="8">
        <f>二年级!D166</f>
        <v>3864.5</v>
      </c>
      <c r="I18" s="8">
        <f>二年级!E166</f>
        <v>3489</v>
      </c>
      <c r="J18" s="8">
        <f>二年级!F166</f>
        <v>3898.5</v>
      </c>
      <c r="K18" s="7">
        <f>二年级!D224</f>
        <v>4059</v>
      </c>
      <c r="L18" s="7">
        <f>二年级!E224</f>
        <v>3408</v>
      </c>
      <c r="M18" s="7">
        <f>二年级!F224</f>
        <v>4118</v>
      </c>
      <c r="N18" s="8">
        <f>二年级!D283</f>
        <v>4348</v>
      </c>
      <c r="O18" s="8">
        <f>二年级!E283</f>
        <v>3700.5</v>
      </c>
      <c r="P18" s="8">
        <f>二年级!F283</f>
        <v>4230.5</v>
      </c>
      <c r="Q18" s="7">
        <f>二年级!D341</f>
        <v>4132.5</v>
      </c>
      <c r="R18" s="7">
        <f>二年级!E341</f>
        <v>3495.5</v>
      </c>
      <c r="S18" s="7">
        <f>二年级!F341</f>
        <v>3883</v>
      </c>
      <c r="T18" s="8">
        <f>二年级!D399</f>
        <v>4078</v>
      </c>
      <c r="U18" s="8">
        <f>二年级!E399</f>
        <v>3566.5</v>
      </c>
      <c r="V18" s="8">
        <f>二年级!F399</f>
        <v>4015</v>
      </c>
      <c r="W18" s="7">
        <f>二年级!D457</f>
        <v>3914.5</v>
      </c>
      <c r="X18" s="7">
        <f>二年级!E457</f>
        <v>3212</v>
      </c>
      <c r="Y18" s="7">
        <f>二年级!F457</f>
        <v>3635.5</v>
      </c>
      <c r="Z18" s="8">
        <f>二年级!D515</f>
        <v>4081</v>
      </c>
      <c r="AA18" s="8">
        <f>二年级!E515</f>
        <v>3604.5</v>
      </c>
      <c r="AB18" s="8">
        <f>二年级!F515</f>
        <v>3818</v>
      </c>
      <c r="AC18" s="7">
        <f>二年级!D573</f>
        <v>4056.5</v>
      </c>
      <c r="AD18" s="7">
        <f>二年级!E573</f>
        <v>3514.5</v>
      </c>
      <c r="AE18" s="7">
        <f>二年级!F573</f>
        <v>3992</v>
      </c>
    </row>
    <row r="19" ht="26.25" customHeight="1" spans="1:31">
      <c r="A19" s="256" t="s">
        <v>91</v>
      </c>
      <c r="B19" s="273">
        <f>二年级!D49</f>
        <v>92.7906976744186</v>
      </c>
      <c r="C19" s="273">
        <f>二年级!E49</f>
        <v>84.2093023255814</v>
      </c>
      <c r="D19" s="273">
        <f>二年级!F49</f>
        <v>94.3139534883721</v>
      </c>
      <c r="E19" s="274">
        <f>二年级!D108</f>
        <v>93.9888888888889</v>
      </c>
      <c r="F19" s="274">
        <f>二年级!E108</f>
        <v>81.7444444444445</v>
      </c>
      <c r="G19" s="274">
        <f>二年级!F108</f>
        <v>93.8444444444445</v>
      </c>
      <c r="H19" s="273">
        <f>二年级!D167</f>
        <v>92.0119047619048</v>
      </c>
      <c r="I19" s="273">
        <f>二年级!E167</f>
        <v>83.0714285714286</v>
      </c>
      <c r="J19" s="273">
        <f>二年级!F167</f>
        <v>92.8214285714286</v>
      </c>
      <c r="K19" s="274">
        <f>二年级!D225</f>
        <v>92.25</v>
      </c>
      <c r="L19" s="274">
        <f>二年级!E225</f>
        <v>77.4545454545455</v>
      </c>
      <c r="M19" s="274">
        <f>二年级!F225</f>
        <v>93.5909090909091</v>
      </c>
      <c r="N19" s="273">
        <f>二年级!D284</f>
        <v>94.5217391304348</v>
      </c>
      <c r="O19" s="273">
        <f>二年级!E284</f>
        <v>80.4456521739131</v>
      </c>
      <c r="P19" s="273">
        <f>二年级!F284</f>
        <v>91.9673913043478</v>
      </c>
      <c r="Q19" s="274">
        <f>二年级!D342</f>
        <v>93.9204545454545</v>
      </c>
      <c r="R19" s="274">
        <f>二年级!E342</f>
        <v>79.4431818181818</v>
      </c>
      <c r="S19" s="274">
        <f>二年级!F342</f>
        <v>88.25</v>
      </c>
      <c r="T19" s="273">
        <f>二年级!D400</f>
        <v>92.6818181818182</v>
      </c>
      <c r="U19" s="273">
        <f>二年级!E400</f>
        <v>81.0568181818182</v>
      </c>
      <c r="V19" s="273">
        <f>二年级!F400</f>
        <v>91.25</v>
      </c>
      <c r="W19" s="274">
        <f>二年级!D458</f>
        <v>93.202380952381</v>
      </c>
      <c r="X19" s="274">
        <f>二年级!E458</f>
        <v>76.4761904761905</v>
      </c>
      <c r="Y19" s="274">
        <f>二年级!F458</f>
        <v>90.8875</v>
      </c>
      <c r="Z19" s="273">
        <f>二年级!D516</f>
        <v>92.75</v>
      </c>
      <c r="AA19" s="273">
        <f>二年级!E516</f>
        <v>81.9204545454546</v>
      </c>
      <c r="AB19" s="273">
        <f>二年级!F516</f>
        <v>93.1219512195122</v>
      </c>
      <c r="AC19" s="274">
        <f>二年级!D574</f>
        <v>92.1931818181818</v>
      </c>
      <c r="AD19" s="274">
        <f>二年级!E574</f>
        <v>79.875</v>
      </c>
      <c r="AE19" s="274">
        <f>二年级!F574</f>
        <v>90.7272727272728</v>
      </c>
    </row>
    <row r="20" ht="26.25" customHeight="1" spans="1:31">
      <c r="A20" s="125" t="s">
        <v>167</v>
      </c>
      <c r="B20" s="8">
        <f>二年级!D50</f>
        <v>35</v>
      </c>
      <c r="C20" s="273">
        <f>二年级!E50</f>
        <v>15</v>
      </c>
      <c r="D20" s="273">
        <f>二年级!F50</f>
        <v>38</v>
      </c>
      <c r="E20" s="7">
        <f>二年级!D109</f>
        <v>38</v>
      </c>
      <c r="F20" s="7">
        <f>二年级!E109</f>
        <v>16</v>
      </c>
      <c r="G20" s="7">
        <f>二年级!F109</f>
        <v>35</v>
      </c>
      <c r="H20" s="8">
        <f>二年级!D168</f>
        <v>35</v>
      </c>
      <c r="I20" s="8">
        <f>二年级!E168</f>
        <v>14</v>
      </c>
      <c r="J20" s="8">
        <f>二年级!F168</f>
        <v>34</v>
      </c>
      <c r="K20" s="7">
        <f>二年级!D226</f>
        <v>35</v>
      </c>
      <c r="L20" s="7">
        <f>二年级!E226</f>
        <v>8</v>
      </c>
      <c r="M20" s="7">
        <f>二年级!F226</f>
        <v>39</v>
      </c>
      <c r="N20" s="8">
        <f>二年级!D285</f>
        <v>42</v>
      </c>
      <c r="O20" s="8">
        <f>二年级!E285</f>
        <v>10</v>
      </c>
      <c r="P20" s="8">
        <f>二年级!F285</f>
        <v>37</v>
      </c>
      <c r="Q20" s="7">
        <f>二年级!D343</f>
        <v>36</v>
      </c>
      <c r="R20" s="7">
        <f>二年级!E343</f>
        <v>8</v>
      </c>
      <c r="S20" s="7">
        <f>二年级!F343</f>
        <v>25</v>
      </c>
      <c r="T20" s="8">
        <f>二年级!D401</f>
        <v>33</v>
      </c>
      <c r="U20" s="8">
        <f>二年级!E401</f>
        <v>14</v>
      </c>
      <c r="V20" s="8">
        <f>二年级!F401</f>
        <v>34</v>
      </c>
      <c r="W20" s="7">
        <f>二年级!D459</f>
        <v>34</v>
      </c>
      <c r="X20" s="7">
        <f>二年级!E459</f>
        <v>11</v>
      </c>
      <c r="Y20" s="7">
        <f>二年级!F459</f>
        <v>30</v>
      </c>
      <c r="Z20" s="8">
        <f>二年级!D517</f>
        <v>37</v>
      </c>
      <c r="AA20" s="8">
        <f>二年级!E517</f>
        <v>17</v>
      </c>
      <c r="AB20" s="8">
        <f>二年级!F517</f>
        <v>33</v>
      </c>
      <c r="AC20" s="7">
        <f>二年级!D575</f>
        <v>37</v>
      </c>
      <c r="AD20" s="7">
        <f>二年级!E575</f>
        <v>7</v>
      </c>
      <c r="AE20" s="7">
        <f>二年级!F575</f>
        <v>33</v>
      </c>
    </row>
    <row r="21" ht="26.25" customHeight="1" spans="1:31">
      <c r="A21" s="125" t="s">
        <v>168</v>
      </c>
      <c r="B21" s="8">
        <f>二年级!D51</f>
        <v>6</v>
      </c>
      <c r="C21" s="8">
        <f>二年级!E51</f>
        <v>18</v>
      </c>
      <c r="D21" s="8">
        <f>二年级!F51</f>
        <v>4</v>
      </c>
      <c r="E21" s="7">
        <f>二年级!D110</f>
        <v>5</v>
      </c>
      <c r="F21" s="7">
        <f>二年级!E110</f>
        <v>17</v>
      </c>
      <c r="G21" s="7">
        <f>二年级!F110</f>
        <v>9</v>
      </c>
      <c r="H21" s="8">
        <f>二年级!D169</f>
        <v>5</v>
      </c>
      <c r="I21" s="8">
        <f>二年级!E169</f>
        <v>19</v>
      </c>
      <c r="J21" s="8">
        <f>二年级!F169</f>
        <v>5</v>
      </c>
      <c r="K21" s="7">
        <f>二年级!D227</f>
        <v>8</v>
      </c>
      <c r="L21" s="7">
        <f>二年级!E227</f>
        <v>18</v>
      </c>
      <c r="M21" s="7">
        <f>二年级!F227</f>
        <v>4</v>
      </c>
      <c r="N21" s="8">
        <f>二年级!D286</f>
        <v>3</v>
      </c>
      <c r="O21" s="8">
        <f>二年级!E286</f>
        <v>24</v>
      </c>
      <c r="P21" s="8">
        <f>二年级!F286</f>
        <v>7</v>
      </c>
      <c r="Q21" s="7">
        <f>二年级!D344</f>
        <v>7</v>
      </c>
      <c r="R21" s="7">
        <f>二年级!E344</f>
        <v>22</v>
      </c>
      <c r="S21" s="7">
        <f>二年级!F344</f>
        <v>13</v>
      </c>
      <c r="T21" s="8">
        <f>二年级!D402</f>
        <v>10</v>
      </c>
      <c r="U21" s="8">
        <f>二年级!E402</f>
        <v>16</v>
      </c>
      <c r="V21" s="8">
        <f>二年级!F402</f>
        <v>5</v>
      </c>
      <c r="W21" s="7">
        <f>二年级!D460</f>
        <v>7</v>
      </c>
      <c r="X21" s="7">
        <f>二年级!E460</f>
        <v>13</v>
      </c>
      <c r="Y21" s="7">
        <f>二年级!F460</f>
        <v>6</v>
      </c>
      <c r="Z21" s="8">
        <f>二年级!D518</f>
        <v>6</v>
      </c>
      <c r="AA21" s="8">
        <f>二年级!E518</f>
        <v>11</v>
      </c>
      <c r="AB21" s="8">
        <f>二年级!F518</f>
        <v>7</v>
      </c>
      <c r="AC21" s="7">
        <f>二年级!D576</f>
        <v>6</v>
      </c>
      <c r="AD21" s="7">
        <f>二年级!E576</f>
        <v>23</v>
      </c>
      <c r="AE21" s="7">
        <f>二年级!F576</f>
        <v>7</v>
      </c>
    </row>
    <row r="22" ht="26.25" customHeight="1" spans="1:31">
      <c r="A22" s="125" t="s">
        <v>169</v>
      </c>
      <c r="B22" s="8">
        <f>二年级!D52</f>
        <v>2</v>
      </c>
      <c r="C22" s="8">
        <f>二年级!E52</f>
        <v>10</v>
      </c>
      <c r="D22" s="8">
        <f>二年级!F52</f>
        <v>1</v>
      </c>
      <c r="E22" s="7">
        <f>二年级!D111</f>
        <v>2</v>
      </c>
      <c r="F22" s="7">
        <f>二年级!E111</f>
        <v>11</v>
      </c>
      <c r="G22" s="7">
        <f>二年级!F111</f>
        <v>1</v>
      </c>
      <c r="H22" s="8">
        <f>二年级!D170</f>
        <v>1</v>
      </c>
      <c r="I22" s="8">
        <f>二年级!E170</f>
        <v>6</v>
      </c>
      <c r="J22" s="8">
        <f>二年级!F170</f>
        <v>2</v>
      </c>
      <c r="K22" s="7">
        <f>二年级!D228</f>
        <v>0</v>
      </c>
      <c r="L22" s="7">
        <f>二年级!E228</f>
        <v>15</v>
      </c>
      <c r="M22" s="7">
        <f>二年级!F228</f>
        <v>1</v>
      </c>
      <c r="N22" s="8">
        <f>二年级!D287</f>
        <v>1</v>
      </c>
      <c r="O22" s="8">
        <f>二年级!E287</f>
        <v>9</v>
      </c>
      <c r="P22" s="8">
        <f>二年级!F287</f>
        <v>2</v>
      </c>
      <c r="Q22" s="7">
        <f>二年级!D345</f>
        <v>1</v>
      </c>
      <c r="R22" s="7">
        <f>二年级!E345</f>
        <v>11</v>
      </c>
      <c r="S22" s="7">
        <f>二年级!F345</f>
        <v>4</v>
      </c>
      <c r="T22" s="8">
        <f>二年级!D403</f>
        <v>1</v>
      </c>
      <c r="U22" s="8">
        <f>二年级!E403</f>
        <v>13</v>
      </c>
      <c r="V22" s="8">
        <f>二年级!F403</f>
        <v>5</v>
      </c>
      <c r="W22" s="7">
        <f>二年级!D461</f>
        <v>1</v>
      </c>
      <c r="X22" s="7">
        <f>二年级!E461</f>
        <v>12</v>
      </c>
      <c r="Y22" s="7">
        <f>二年级!F461</f>
        <v>3</v>
      </c>
      <c r="Z22" s="8">
        <f>二年级!D519</f>
        <v>0</v>
      </c>
      <c r="AA22" s="8">
        <f>二年级!E519</f>
        <v>14</v>
      </c>
      <c r="AB22" s="8">
        <f>二年级!F519</f>
        <v>0</v>
      </c>
      <c r="AC22" s="7">
        <f>二年级!D577</f>
        <v>1</v>
      </c>
      <c r="AD22" s="7">
        <f>二年级!E577</f>
        <v>12</v>
      </c>
      <c r="AE22" s="7">
        <f>二年级!F577</f>
        <v>4</v>
      </c>
    </row>
    <row r="23" ht="26.25" customHeight="1" spans="1:31">
      <c r="A23" s="125" t="s">
        <v>170</v>
      </c>
      <c r="B23" s="8">
        <f>二年级!D53</f>
        <v>0</v>
      </c>
      <c r="C23" s="8">
        <f>二年级!E53</f>
        <v>0</v>
      </c>
      <c r="D23" s="8">
        <f>二年级!F53</f>
        <v>0</v>
      </c>
      <c r="E23" s="7">
        <f>二年级!D112</f>
        <v>0</v>
      </c>
      <c r="F23" s="7">
        <f>二年级!E112</f>
        <v>1</v>
      </c>
      <c r="G23" s="7">
        <f>二年级!F112</f>
        <v>0</v>
      </c>
      <c r="H23" s="8">
        <f>二年级!D171</f>
        <v>1</v>
      </c>
      <c r="I23" s="8">
        <f>二年级!E171</f>
        <v>3</v>
      </c>
      <c r="J23" s="8">
        <f>二年级!F171</f>
        <v>1</v>
      </c>
      <c r="K23" s="7">
        <f>二年级!D229</f>
        <v>1</v>
      </c>
      <c r="L23" s="7">
        <f>二年级!E229</f>
        <v>3</v>
      </c>
      <c r="M23" s="7">
        <f>二年级!F229</f>
        <v>0</v>
      </c>
      <c r="N23" s="8">
        <f>二年级!D288</f>
        <v>0</v>
      </c>
      <c r="O23" s="8">
        <f>二年级!E288</f>
        <v>3</v>
      </c>
      <c r="P23" s="8">
        <f>二年级!F288</f>
        <v>0</v>
      </c>
      <c r="Q23" s="7">
        <f>二年级!D346</f>
        <v>0</v>
      </c>
      <c r="R23" s="7">
        <f>二年级!E346</f>
        <v>3</v>
      </c>
      <c r="S23" s="7">
        <f>二年级!F346</f>
        <v>2</v>
      </c>
      <c r="T23" s="8">
        <f>二年级!D404</f>
        <v>0</v>
      </c>
      <c r="U23" s="8">
        <f>二年级!E404</f>
        <v>1</v>
      </c>
      <c r="V23" s="8">
        <f>二年级!F404</f>
        <v>0</v>
      </c>
      <c r="W23" s="7">
        <f>二年级!D462</f>
        <v>0</v>
      </c>
      <c r="X23" s="7">
        <f>二年级!E462</f>
        <v>5</v>
      </c>
      <c r="Y23" s="7">
        <f>二年级!F462</f>
        <v>1</v>
      </c>
      <c r="Z23" s="8">
        <f>二年级!D520</f>
        <v>0</v>
      </c>
      <c r="AA23" s="8">
        <f>二年级!E520</f>
        <v>1</v>
      </c>
      <c r="AB23" s="8">
        <f>二年级!F520</f>
        <v>1</v>
      </c>
      <c r="AC23" s="7">
        <f>二年级!D578</f>
        <v>0</v>
      </c>
      <c r="AD23" s="7">
        <f>二年级!E578</f>
        <v>2</v>
      </c>
      <c r="AE23" s="7">
        <f>二年级!F578</f>
        <v>0</v>
      </c>
    </row>
    <row r="24" ht="26.25" customHeight="1" spans="1:31">
      <c r="A24" s="125" t="s">
        <v>171</v>
      </c>
      <c r="B24" s="8">
        <f>二年级!D54</f>
        <v>0</v>
      </c>
      <c r="C24" s="8">
        <f>二年级!E54</f>
        <v>0</v>
      </c>
      <c r="D24" s="8">
        <f>二年级!F54</f>
        <v>0</v>
      </c>
      <c r="E24" s="7">
        <f>二年级!D113</f>
        <v>0</v>
      </c>
      <c r="F24" s="7">
        <f>二年级!E113</f>
        <v>0</v>
      </c>
      <c r="G24" s="7">
        <f>二年级!F113</f>
        <v>0</v>
      </c>
      <c r="H24" s="8">
        <f>二年级!D172</f>
        <v>0</v>
      </c>
      <c r="I24" s="8">
        <f>二年级!E172</f>
        <v>0</v>
      </c>
      <c r="J24" s="8">
        <f>二年级!F172</f>
        <v>0</v>
      </c>
      <c r="K24" s="7">
        <f>二年级!D230</f>
        <v>0</v>
      </c>
      <c r="L24" s="7">
        <f>二年级!E230</f>
        <v>0</v>
      </c>
      <c r="M24" s="7">
        <f>二年级!F230</f>
        <v>0</v>
      </c>
      <c r="N24" s="8">
        <f>二年级!D289</f>
        <v>0</v>
      </c>
      <c r="O24" s="8">
        <f>二年级!E289</f>
        <v>0</v>
      </c>
      <c r="P24" s="8">
        <f>二年级!F289</f>
        <v>0</v>
      </c>
      <c r="Q24" s="7">
        <f>二年级!D347</f>
        <v>0</v>
      </c>
      <c r="R24" s="7">
        <f>二年级!E347</f>
        <v>0</v>
      </c>
      <c r="S24" s="7">
        <f>二年级!F347</f>
        <v>0</v>
      </c>
      <c r="T24" s="8">
        <f>二年级!D405</f>
        <v>0</v>
      </c>
      <c r="U24" s="8">
        <f>二年级!E405</f>
        <v>0</v>
      </c>
      <c r="V24" s="8">
        <f>二年级!F405</f>
        <v>0</v>
      </c>
      <c r="W24" s="7">
        <f>二年级!D463</f>
        <v>0</v>
      </c>
      <c r="X24" s="7">
        <f>二年级!E463</f>
        <v>1</v>
      </c>
      <c r="Y24" s="7">
        <f>二年级!F463</f>
        <v>0</v>
      </c>
      <c r="Z24" s="8">
        <f>二年级!D521</f>
        <v>1</v>
      </c>
      <c r="AA24" s="8">
        <f>二年级!E521</f>
        <v>1</v>
      </c>
      <c r="AB24" s="8">
        <f>二年级!F521</f>
        <v>0</v>
      </c>
      <c r="AC24" s="7">
        <f>二年级!D579</f>
        <v>0</v>
      </c>
      <c r="AD24" s="7">
        <f>二年级!E579</f>
        <v>0</v>
      </c>
      <c r="AE24" s="7">
        <f>二年级!F579</f>
        <v>0</v>
      </c>
    </row>
    <row r="25" ht="26.25" customHeight="1" spans="1:31">
      <c r="A25" s="260" t="s">
        <v>96</v>
      </c>
      <c r="B25" s="275">
        <f>二年级!D55</f>
        <v>0.813953488372093</v>
      </c>
      <c r="C25" s="275">
        <f>二年级!E55</f>
        <v>0.348837209302326</v>
      </c>
      <c r="D25" s="275">
        <f>二年级!F55</f>
        <v>0.883720930232558</v>
      </c>
      <c r="E25" s="276">
        <f>二年级!D114</f>
        <v>0.844444444444445</v>
      </c>
      <c r="F25" s="276">
        <f>二年级!E114</f>
        <v>0.355555555555556</v>
      </c>
      <c r="G25" s="276">
        <f>二年级!F114</f>
        <v>0.777777777777778</v>
      </c>
      <c r="H25" s="275">
        <f>二年级!D173</f>
        <v>0.833333333333333</v>
      </c>
      <c r="I25" s="275">
        <f>二年级!E173</f>
        <v>0.333333333333333</v>
      </c>
      <c r="J25" s="275">
        <f>二年级!F173</f>
        <v>0.80952380952381</v>
      </c>
      <c r="K25" s="276">
        <f>二年级!D231</f>
        <v>0.795454545454546</v>
      </c>
      <c r="L25" s="276">
        <f>二年级!E231</f>
        <v>0.181818181818182</v>
      </c>
      <c r="M25" s="276">
        <f>二年级!F231</f>
        <v>0.886363636363637</v>
      </c>
      <c r="N25" s="275">
        <f>二年级!D290</f>
        <v>0.91304347826087</v>
      </c>
      <c r="O25" s="275">
        <f>二年级!E290</f>
        <v>0.217391304347826</v>
      </c>
      <c r="P25" s="275">
        <f>二年级!F290</f>
        <v>0.804347826086957</v>
      </c>
      <c r="Q25" s="276">
        <f>二年级!D348</f>
        <v>0.818181818181818</v>
      </c>
      <c r="R25" s="276">
        <f>二年级!E348</f>
        <v>0.181818181818182</v>
      </c>
      <c r="S25" s="276">
        <f>二年级!F348</f>
        <v>0.568181818181818</v>
      </c>
      <c r="T25" s="275">
        <f>二年级!D406</f>
        <v>0.75</v>
      </c>
      <c r="U25" s="275">
        <f>二年级!E406</f>
        <v>0.318181818181818</v>
      </c>
      <c r="V25" s="275">
        <f>二年级!F406</f>
        <v>0.772727272727273</v>
      </c>
      <c r="W25" s="276">
        <f>二年级!D464</f>
        <v>0.80952380952381</v>
      </c>
      <c r="X25" s="276">
        <f>二年级!E464</f>
        <v>0.261904761904762</v>
      </c>
      <c r="Y25" s="276">
        <f>二年级!F464</f>
        <v>0.75</v>
      </c>
      <c r="Z25" s="275">
        <f>二年级!D522</f>
        <v>0.840909090909091</v>
      </c>
      <c r="AA25" s="275">
        <f>二年级!E522</f>
        <v>0.386363636363636</v>
      </c>
      <c r="AB25" s="275">
        <f>二年级!F522</f>
        <v>0.804878048780488</v>
      </c>
      <c r="AC25" s="276">
        <f>二年级!D580</f>
        <v>0.840909090909091</v>
      </c>
      <c r="AD25" s="276">
        <f>二年级!E580</f>
        <v>0.159090909090909</v>
      </c>
      <c r="AE25" s="276">
        <f>二年级!F580</f>
        <v>0.75</v>
      </c>
    </row>
    <row r="26" ht="26.25" customHeight="1" spans="1:31">
      <c r="A26" s="260" t="s">
        <v>97</v>
      </c>
      <c r="B26" s="275">
        <f>二年级!D56</f>
        <v>1</v>
      </c>
      <c r="C26" s="275">
        <f>二年级!E56</f>
        <v>1</v>
      </c>
      <c r="D26" s="275">
        <f>二年级!F56</f>
        <v>1</v>
      </c>
      <c r="E26" s="276">
        <f>二年级!D115</f>
        <v>1</v>
      </c>
      <c r="F26" s="276">
        <f>二年级!E115</f>
        <v>0.977777777777778</v>
      </c>
      <c r="G26" s="276">
        <f>二年级!F115</f>
        <v>1</v>
      </c>
      <c r="H26" s="275">
        <f>二年级!D174</f>
        <v>0.976190476190476</v>
      </c>
      <c r="I26" s="275">
        <f>二年级!E174</f>
        <v>0.928571428571429</v>
      </c>
      <c r="J26" s="275">
        <f>二年级!F174</f>
        <v>0.976190476190476</v>
      </c>
      <c r="K26" s="276">
        <f>二年级!D232</f>
        <v>0.977272727272727</v>
      </c>
      <c r="L26" s="276">
        <f>二年级!E232</f>
        <v>0.931818181818182</v>
      </c>
      <c r="M26" s="276">
        <f>二年级!F232</f>
        <v>1</v>
      </c>
      <c r="N26" s="275">
        <f>二年级!D291</f>
        <v>1</v>
      </c>
      <c r="O26" s="275">
        <f>二年级!E291</f>
        <v>0.934782608695652</v>
      </c>
      <c r="P26" s="275">
        <f>二年级!F291</f>
        <v>1</v>
      </c>
      <c r="Q26" s="276">
        <f>二年级!D349</f>
        <v>1</v>
      </c>
      <c r="R26" s="276">
        <f>二年级!E349</f>
        <v>0.931818181818182</v>
      </c>
      <c r="S26" s="276">
        <f>二年级!F349</f>
        <v>0.954545454545455</v>
      </c>
      <c r="T26" s="275">
        <f>二年级!D407</f>
        <v>1</v>
      </c>
      <c r="U26" s="275">
        <f>二年级!E407</f>
        <v>0.977272727272727</v>
      </c>
      <c r="V26" s="275">
        <f>二年级!F407</f>
        <v>1</v>
      </c>
      <c r="W26" s="276">
        <f>二年级!D465</f>
        <v>1</v>
      </c>
      <c r="X26" s="276">
        <f>二年级!E465</f>
        <v>0.857142857142857</v>
      </c>
      <c r="Y26" s="276">
        <f>二年级!F465</f>
        <v>0.975</v>
      </c>
      <c r="Z26" s="275">
        <f>二年级!D523</f>
        <v>0.977272727272727</v>
      </c>
      <c r="AA26" s="275">
        <f>二年级!E523</f>
        <v>0.954545454545455</v>
      </c>
      <c r="AB26" s="275">
        <f>二年级!F523</f>
        <v>0.975609756097561</v>
      </c>
      <c r="AC26" s="276">
        <f>二年级!D581</f>
        <v>1</v>
      </c>
      <c r="AD26" s="276">
        <f>二年级!E581</f>
        <v>0.954545454545455</v>
      </c>
      <c r="AE26" s="276">
        <f>二年级!F581</f>
        <v>1</v>
      </c>
    </row>
    <row r="27" ht="26.25" customHeight="1" spans="1:31">
      <c r="A27" s="263" t="s">
        <v>98</v>
      </c>
      <c r="B27" s="273">
        <f>二年级!D57</f>
        <v>7.19393970987248</v>
      </c>
      <c r="C27" s="275">
        <f>二年级!E57</f>
        <v>10.2511512466949</v>
      </c>
      <c r="D27" s="275">
        <f>二年级!F57</f>
        <v>6.23070665545703</v>
      </c>
      <c r="E27" s="274">
        <f>二年级!D116</f>
        <v>6.17039199514402</v>
      </c>
      <c r="F27" s="274">
        <f>二年级!E116</f>
        <v>12.8525829656489</v>
      </c>
      <c r="G27" s="274">
        <f>二年级!F116</f>
        <v>6.54253757954801</v>
      </c>
      <c r="H27" s="273">
        <f>二年级!D175</f>
        <v>9.90779940079119</v>
      </c>
      <c r="I27" s="273">
        <f>二年级!E175</f>
        <v>12.6223627666078</v>
      </c>
      <c r="J27" s="273">
        <f>二年级!F175</f>
        <v>8.75257552936349</v>
      </c>
      <c r="K27" s="274">
        <f>二年级!D233</f>
        <v>9.35072438432595</v>
      </c>
      <c r="L27" s="274">
        <f>二年级!E233</f>
        <v>11.9328636408996</v>
      </c>
      <c r="M27" s="274">
        <f>二年级!F233</f>
        <v>5.02930103710008</v>
      </c>
      <c r="N27" s="273">
        <f>二年级!D292</f>
        <v>4.65708125300616</v>
      </c>
      <c r="O27" s="273">
        <f>二年级!E292</f>
        <v>12.2193963575536</v>
      </c>
      <c r="P27" s="273">
        <f>二年级!F292</f>
        <v>7.6393732828413</v>
      </c>
      <c r="Q27" s="274">
        <f>二年级!D350</f>
        <v>5.71609638898072</v>
      </c>
      <c r="R27" s="274">
        <f>二年级!E350</f>
        <v>12.1474544702052</v>
      </c>
      <c r="S27" s="274">
        <f>二年级!F350</f>
        <v>12.2548044683765</v>
      </c>
      <c r="T27" s="273">
        <f>二年级!D408</f>
        <v>6.56637922695757</v>
      </c>
      <c r="U27" s="273">
        <f>二年级!E408</f>
        <v>11.8317742821543</v>
      </c>
      <c r="V27" s="273">
        <f>二年级!F408</f>
        <v>9.22805378962358</v>
      </c>
      <c r="W27" s="274">
        <f>二年级!D466</f>
        <v>6.05770978599468</v>
      </c>
      <c r="X27" s="274">
        <f>二年级!E466</f>
        <v>15.312179267304</v>
      </c>
      <c r="Y27" s="274">
        <f>二年级!F466</f>
        <v>11.2058177998798</v>
      </c>
      <c r="Z27" s="273">
        <f>二年级!D524</f>
        <v>12.1298689576694</v>
      </c>
      <c r="AA27" s="273">
        <f>二年级!E524</f>
        <v>13.7553132152288</v>
      </c>
      <c r="AB27" s="273">
        <f>二年级!F524</f>
        <v>9.40131672147902</v>
      </c>
      <c r="AC27" s="274">
        <f>二年级!D582</f>
        <v>5.74275672102441</v>
      </c>
      <c r="AD27" s="274">
        <f>二年级!E582</f>
        <v>10.5759297793468</v>
      </c>
      <c r="AE27" s="274">
        <f>二年级!F582</f>
        <v>8.4471369481952</v>
      </c>
    </row>
    <row r="28" ht="26.25" customHeight="1" spans="1:25">
      <c r="A28" s="264"/>
      <c r="B28" s="265"/>
      <c r="C28" s="265"/>
      <c r="D28" s="265"/>
      <c r="E28" s="265"/>
      <c r="F28" s="265"/>
      <c r="G28" s="265"/>
      <c r="H28" s="265"/>
      <c r="I28" s="265"/>
      <c r="J28" s="265"/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</row>
    <row r="29" ht="26.25" customHeight="1" spans="1:29">
      <c r="A29" s="251"/>
      <c r="B29" s="8" t="s">
        <v>172</v>
      </c>
      <c r="C29" s="8"/>
      <c r="D29" s="8"/>
      <c r="E29" s="7" t="s">
        <v>173</v>
      </c>
      <c r="F29" s="7"/>
      <c r="G29" s="7"/>
      <c r="H29" s="8" t="s">
        <v>174</v>
      </c>
      <c r="I29" s="8"/>
      <c r="J29" s="8"/>
      <c r="K29" s="7" t="s">
        <v>175</v>
      </c>
      <c r="L29" s="7"/>
      <c r="M29" s="7"/>
      <c r="N29" s="8" t="s">
        <v>176</v>
      </c>
      <c r="O29" s="8"/>
      <c r="P29" s="8"/>
      <c r="Q29" s="7" t="s">
        <v>177</v>
      </c>
      <c r="R29" s="7"/>
      <c r="S29" s="7"/>
      <c r="T29" s="8" t="s">
        <v>178</v>
      </c>
      <c r="U29" s="8"/>
      <c r="V29" s="8"/>
      <c r="W29" s="7" t="s">
        <v>179</v>
      </c>
      <c r="X29" s="7"/>
      <c r="Y29" s="7"/>
      <c r="Z29" s="282" t="s">
        <v>180</v>
      </c>
      <c r="AA29" s="283"/>
      <c r="AB29" s="284"/>
      <c r="AC29"/>
    </row>
    <row r="30" ht="26.25" customHeight="1" spans="1:29">
      <c r="A30" s="251"/>
      <c r="B30" s="252" t="s">
        <v>1</v>
      </c>
      <c r="C30" s="253" t="s">
        <v>99</v>
      </c>
      <c r="D30" s="253" t="s">
        <v>124</v>
      </c>
      <c r="E30" s="125" t="s">
        <v>1</v>
      </c>
      <c r="F30" s="77" t="s">
        <v>99</v>
      </c>
      <c r="G30" s="77" t="s">
        <v>124</v>
      </c>
      <c r="H30" s="252" t="s">
        <v>1</v>
      </c>
      <c r="I30" s="253" t="s">
        <v>99</v>
      </c>
      <c r="J30" s="253" t="s">
        <v>124</v>
      </c>
      <c r="K30" s="125" t="s">
        <v>1</v>
      </c>
      <c r="L30" s="77" t="s">
        <v>99</v>
      </c>
      <c r="M30" s="77" t="s">
        <v>124</v>
      </c>
      <c r="N30" s="252" t="s">
        <v>1</v>
      </c>
      <c r="O30" s="253" t="s">
        <v>99</v>
      </c>
      <c r="P30" s="253" t="s">
        <v>124</v>
      </c>
      <c r="Q30" s="125" t="s">
        <v>1</v>
      </c>
      <c r="R30" s="77" t="s">
        <v>99</v>
      </c>
      <c r="S30" s="77" t="s">
        <v>124</v>
      </c>
      <c r="T30" s="252" t="s">
        <v>1</v>
      </c>
      <c r="U30" s="253" t="s">
        <v>99</v>
      </c>
      <c r="V30" s="253" t="s">
        <v>124</v>
      </c>
      <c r="W30" s="125" t="s">
        <v>1</v>
      </c>
      <c r="X30" s="77" t="s">
        <v>99</v>
      </c>
      <c r="Y30" s="77" t="s">
        <v>124</v>
      </c>
      <c r="Z30" s="252" t="s">
        <v>1</v>
      </c>
      <c r="AA30" s="253" t="s">
        <v>99</v>
      </c>
      <c r="AB30" s="253" t="s">
        <v>124</v>
      </c>
      <c r="AC30"/>
    </row>
    <row r="31" ht="26.25" customHeight="1" spans="1:29">
      <c r="A31" s="125" t="s">
        <v>152</v>
      </c>
      <c r="B31" s="254" t="str">
        <f>全校分科目汇总!U3</f>
        <v>黄舒欣</v>
      </c>
      <c r="C31" s="254" t="str">
        <f>全校分科目汇总!U15</f>
        <v>凌婉华</v>
      </c>
      <c r="D31" s="277" t="str">
        <f>全校分科目汇总!U27</f>
        <v>邹燕婷</v>
      </c>
      <c r="E31" s="4" t="str">
        <f>全校分科目汇总!V3</f>
        <v>万文君</v>
      </c>
      <c r="F31" s="124" t="str">
        <f>全校分科目汇总!V15</f>
        <v>凌婉华</v>
      </c>
      <c r="G31" s="124" t="str">
        <f>全校分科目汇总!V27</f>
        <v>邹燕婷</v>
      </c>
      <c r="H31" s="254" t="str">
        <f>全校分科目汇总!W3</f>
        <v>莫慧敏</v>
      </c>
      <c r="I31" s="254" t="str">
        <f>全校分科目汇总!W15</f>
        <v>李晓蕾</v>
      </c>
      <c r="J31" s="277" t="str">
        <f>全校分科目汇总!W27</f>
        <v>邹燕婷</v>
      </c>
      <c r="K31" s="124" t="str">
        <f>全校分科目汇总!X3</f>
        <v>陈玉环</v>
      </c>
      <c r="L31" s="124" t="str">
        <f>全校分科目汇总!X15</f>
        <v>李晓蕾</v>
      </c>
      <c r="M31" s="124" t="str">
        <f>全校分科目汇总!X27</f>
        <v>欧阳婉嫦</v>
      </c>
      <c r="N31" s="254" t="str">
        <f>全校分科目汇总!Y3</f>
        <v>唐琳婷</v>
      </c>
      <c r="O31" s="254" t="str">
        <f>全校分科目汇总!Y15</f>
        <v>郭海燕</v>
      </c>
      <c r="P31" s="277" t="str">
        <f>全校分科目汇总!Y27</f>
        <v>程莲静</v>
      </c>
      <c r="Q31" s="124" t="str">
        <f>全校分科目汇总!Z3</f>
        <v>周晓枫</v>
      </c>
      <c r="R31" s="124" t="str">
        <f>全校分科目汇总!Z15</f>
        <v>郭海燕</v>
      </c>
      <c r="S31" s="124" t="str">
        <f>全校分科目汇总!Z27</f>
        <v>程莲静</v>
      </c>
      <c r="T31" s="254" t="str">
        <f>全校分科目汇总!AA3</f>
        <v>周迎</v>
      </c>
      <c r="U31" s="254" t="str">
        <f>全校分科目汇总!AA15</f>
        <v>陈美清</v>
      </c>
      <c r="V31" s="277" t="str">
        <f>全校分科目汇总!AA27</f>
        <v>钟楚欣</v>
      </c>
      <c r="W31" s="124" t="str">
        <f>全校分科目汇总!AB3</f>
        <v>曾英兰</v>
      </c>
      <c r="X31" s="124" t="str">
        <f>全校分科目汇总!AB15</f>
        <v>陈美清</v>
      </c>
      <c r="Y31" s="124" t="str">
        <f>全校分科目汇总!AB27</f>
        <v>钟楚欣</v>
      </c>
      <c r="Z31" s="254" t="str">
        <f>全校分科目汇总!AC3</f>
        <v>陈舒晴</v>
      </c>
      <c r="AA31" s="254" t="str">
        <f>全校分科目汇总!AC15</f>
        <v>李雪仪</v>
      </c>
      <c r="AB31" s="277" t="str">
        <f>全校分科目汇总!AC27</f>
        <v>钟楚欣</v>
      </c>
      <c r="AC31"/>
    </row>
    <row r="32" ht="26.25" customHeight="1" spans="1:29">
      <c r="A32" s="125" t="s">
        <v>90</v>
      </c>
      <c r="B32" s="8">
        <f>三年级!D48</f>
        <v>4090</v>
      </c>
      <c r="C32" s="8">
        <f>三年级!E48</f>
        <v>3728.5</v>
      </c>
      <c r="D32" s="8">
        <f>三年级!F48</f>
        <v>4055</v>
      </c>
      <c r="E32" s="7">
        <f>三年级!D106</f>
        <v>3949.5</v>
      </c>
      <c r="F32" s="124">
        <f>三年级!E106</f>
        <v>3729</v>
      </c>
      <c r="G32" s="124">
        <f>三年级!F106</f>
        <v>3931</v>
      </c>
      <c r="H32" s="8">
        <f>三年级!D165</f>
        <v>3839.25</v>
      </c>
      <c r="I32" s="8">
        <f>三年级!E165</f>
        <v>3666.5</v>
      </c>
      <c r="J32" s="8">
        <f>三年级!F165</f>
        <v>4127.4</v>
      </c>
      <c r="K32" s="7">
        <f>三年级!D224</f>
        <v>3975.75</v>
      </c>
      <c r="L32" s="7">
        <f>三年级!E224</f>
        <v>3803</v>
      </c>
      <c r="M32" s="7">
        <f>三年级!F224</f>
        <v>4251.5</v>
      </c>
      <c r="N32" s="8">
        <f>三年级!D283</f>
        <v>3881.5</v>
      </c>
      <c r="O32" s="8">
        <f>三年级!E283</f>
        <v>3759</v>
      </c>
      <c r="P32" s="8">
        <f>三年级!F283</f>
        <v>4233.5</v>
      </c>
      <c r="Q32" s="7">
        <f>三年级!D342</f>
        <v>3759.25</v>
      </c>
      <c r="R32" s="7">
        <f>三年级!E342</f>
        <v>3529.5</v>
      </c>
      <c r="S32" s="7">
        <f>三年级!F342</f>
        <v>4147</v>
      </c>
      <c r="T32" s="8">
        <f>三年级!D402</f>
        <v>3755.5</v>
      </c>
      <c r="U32" s="8">
        <f>三年级!E402</f>
        <v>3701</v>
      </c>
      <c r="V32" s="8">
        <f>三年级!F402</f>
        <v>4282.5</v>
      </c>
      <c r="W32" s="7">
        <f>三年级!D464</f>
        <v>3819</v>
      </c>
      <c r="X32" s="7">
        <f>三年级!E464</f>
        <v>3626</v>
      </c>
      <c r="Y32" s="7">
        <f>三年级!F464</f>
        <v>4232.5</v>
      </c>
      <c r="Z32" s="8">
        <f>三年级!D524</f>
        <v>3687</v>
      </c>
      <c r="AA32" s="8">
        <f>三年级!E524</f>
        <v>3550.5</v>
      </c>
      <c r="AB32" s="8">
        <f>三年级!F524</f>
        <v>4040.5</v>
      </c>
      <c r="AC32"/>
    </row>
    <row r="33" ht="26.25" customHeight="1" spans="1:29">
      <c r="A33" s="256" t="s">
        <v>91</v>
      </c>
      <c r="B33" s="273">
        <f>三年级!D49</f>
        <v>90.8888888888889</v>
      </c>
      <c r="C33" s="273">
        <f>三年级!E49</f>
        <v>82.8555555555556</v>
      </c>
      <c r="D33" s="273">
        <f>三年级!F49</f>
        <v>90.1111111111111</v>
      </c>
      <c r="E33" s="274">
        <f>三年级!D107</f>
        <v>87.7666666666667</v>
      </c>
      <c r="F33" s="274">
        <f>三年级!E107</f>
        <v>82.8666666666667</v>
      </c>
      <c r="G33" s="274">
        <f>三年级!F107</f>
        <v>87.3555555555556</v>
      </c>
      <c r="H33" s="273">
        <f>三年级!D166</f>
        <v>83.4619565217391</v>
      </c>
      <c r="I33" s="273">
        <f>三年级!E166</f>
        <v>79.7065217391305</v>
      </c>
      <c r="J33" s="273">
        <f>三年级!F166</f>
        <v>89.7260869565217</v>
      </c>
      <c r="K33" s="274">
        <f>三年级!D225</f>
        <v>90.3579545454545</v>
      </c>
      <c r="L33" s="274">
        <f>三年级!E225</f>
        <v>86.4318181818182</v>
      </c>
      <c r="M33" s="274">
        <f>三年级!F225</f>
        <v>96.625</v>
      </c>
      <c r="N33" s="273">
        <f>三年级!D284</f>
        <v>84.3804347826087</v>
      </c>
      <c r="O33" s="273">
        <f>三年级!E284</f>
        <v>81.7173913043478</v>
      </c>
      <c r="P33" s="273">
        <f>三年级!F284</f>
        <v>92.0326086956522</v>
      </c>
      <c r="Q33" s="274">
        <f>三年级!D343</f>
        <v>83.5388888888889</v>
      </c>
      <c r="R33" s="274">
        <f>三年级!E343</f>
        <v>78.4333333333333</v>
      </c>
      <c r="S33" s="274">
        <f>三年级!F343</f>
        <v>92.1555555555556</v>
      </c>
      <c r="T33" s="273">
        <f>三年级!D403</f>
        <v>83.4555555555556</v>
      </c>
      <c r="U33" s="273">
        <f>三年级!E403</f>
        <v>82.2444444444445</v>
      </c>
      <c r="V33" s="273">
        <f>三年级!F403</f>
        <v>95.1666666666667</v>
      </c>
      <c r="W33" s="274">
        <f>三年级!D465</f>
        <v>83.0217391304348</v>
      </c>
      <c r="X33" s="274">
        <f>三年级!E465</f>
        <v>80.5777777777778</v>
      </c>
      <c r="Y33" s="274">
        <f>三年级!F465</f>
        <v>92.0108695652174</v>
      </c>
      <c r="Z33" s="273">
        <f>三年级!D525</f>
        <v>85.7441860465116</v>
      </c>
      <c r="AA33" s="273">
        <f>三年级!E525</f>
        <v>82.5697674418605</v>
      </c>
      <c r="AB33" s="273">
        <f>三年级!F525</f>
        <v>93.9651162790698</v>
      </c>
      <c r="AC33"/>
    </row>
    <row r="34" ht="26.25" customHeight="1" spans="1:29">
      <c r="A34" s="125" t="s">
        <v>181</v>
      </c>
      <c r="B34" s="8">
        <f>三年级!D50</f>
        <v>39</v>
      </c>
      <c r="C34" s="8">
        <f>三年级!E50</f>
        <v>25</v>
      </c>
      <c r="D34" s="8">
        <f>三年级!F50</f>
        <v>37</v>
      </c>
      <c r="E34" s="7">
        <f>三年级!D108</f>
        <v>35</v>
      </c>
      <c r="F34" s="7">
        <f>三年级!E108</f>
        <v>24</v>
      </c>
      <c r="G34" s="7">
        <f>三年级!F108</f>
        <v>29</v>
      </c>
      <c r="H34" s="8">
        <f>三年级!D167</f>
        <v>30</v>
      </c>
      <c r="I34" s="8">
        <f>三年级!E167</f>
        <v>19</v>
      </c>
      <c r="J34" s="8">
        <f>三年级!F167</f>
        <v>36</v>
      </c>
      <c r="K34" s="7">
        <f>三年级!D226</f>
        <v>38</v>
      </c>
      <c r="L34" s="7">
        <f>三年级!E226</f>
        <v>28</v>
      </c>
      <c r="M34" s="7">
        <f>三年级!F226</f>
        <v>42</v>
      </c>
      <c r="N34" s="8">
        <f>三年级!D285</f>
        <v>35</v>
      </c>
      <c r="O34" s="8">
        <f>三年级!E285</f>
        <v>21</v>
      </c>
      <c r="P34" s="8">
        <f>三年级!F285</f>
        <v>40</v>
      </c>
      <c r="Q34" s="7">
        <f>三年级!D344</f>
        <v>30</v>
      </c>
      <c r="R34" s="7">
        <f>三年级!E344</f>
        <v>20</v>
      </c>
      <c r="S34" s="7">
        <f>三年级!F344</f>
        <v>39</v>
      </c>
      <c r="T34" s="8">
        <f>三年级!D404</f>
        <v>30</v>
      </c>
      <c r="U34" s="8">
        <f>三年级!E404</f>
        <v>23</v>
      </c>
      <c r="V34" s="8">
        <f>三年级!F404</f>
        <v>44</v>
      </c>
      <c r="W34" s="7">
        <f>三年级!D466</f>
        <v>32</v>
      </c>
      <c r="X34" s="7">
        <f>三年级!E466</f>
        <v>22</v>
      </c>
      <c r="Y34" s="7">
        <f>三年级!F466</f>
        <v>40</v>
      </c>
      <c r="Z34" s="8">
        <f>三年级!D526</f>
        <v>32</v>
      </c>
      <c r="AA34" s="8">
        <f>三年级!E526</f>
        <v>22</v>
      </c>
      <c r="AB34" s="8">
        <f>三年级!F526</f>
        <v>37</v>
      </c>
      <c r="AC34"/>
    </row>
    <row r="35" ht="26.25" customHeight="1" spans="1:29">
      <c r="A35" s="125" t="s">
        <v>182</v>
      </c>
      <c r="B35" s="8">
        <f>三年级!D51</f>
        <v>4</v>
      </c>
      <c r="C35" s="8">
        <f>三年级!E51</f>
        <v>13</v>
      </c>
      <c r="D35" s="8">
        <f>三年级!F51</f>
        <v>2</v>
      </c>
      <c r="E35" s="7">
        <f>三年级!D109</f>
        <v>6</v>
      </c>
      <c r="F35" s="7">
        <f>三年级!E109</f>
        <v>14</v>
      </c>
      <c r="G35" s="7">
        <f>三年级!F109</f>
        <v>10</v>
      </c>
      <c r="H35" s="8">
        <f>三年级!D168</f>
        <v>5</v>
      </c>
      <c r="I35" s="8">
        <f>三年级!E168</f>
        <v>13</v>
      </c>
      <c r="J35" s="8">
        <f>三年级!F168</f>
        <v>4</v>
      </c>
      <c r="K35" s="7">
        <f>三年级!D227</f>
        <v>5</v>
      </c>
      <c r="L35" s="7">
        <f>三年级!E227</f>
        <v>13</v>
      </c>
      <c r="M35" s="7">
        <f>三年级!F227</f>
        <v>1</v>
      </c>
      <c r="N35" s="8">
        <f>三年级!D286</f>
        <v>4</v>
      </c>
      <c r="O35" s="8">
        <f>三年级!E286</f>
        <v>16</v>
      </c>
      <c r="P35" s="8">
        <f>三年级!F286</f>
        <v>2</v>
      </c>
      <c r="Q35" s="7">
        <f>三年级!D345</f>
        <v>5</v>
      </c>
      <c r="R35" s="7">
        <f>三年级!E345</f>
        <v>11</v>
      </c>
      <c r="S35" s="7">
        <f>三年级!F345</f>
        <v>2</v>
      </c>
      <c r="T35" s="8">
        <f>三年级!D405</f>
        <v>7</v>
      </c>
      <c r="U35" s="8">
        <f>三年级!E405</f>
        <v>14</v>
      </c>
      <c r="V35" s="8">
        <f>三年级!F405</f>
        <v>1</v>
      </c>
      <c r="W35" s="7">
        <f>三年级!D467</f>
        <v>4</v>
      </c>
      <c r="X35" s="7">
        <f>三年级!E467</f>
        <v>16</v>
      </c>
      <c r="Y35" s="7">
        <f>三年级!F467</f>
        <v>2</v>
      </c>
      <c r="Z35" s="8">
        <f>三年级!D527</f>
        <v>4</v>
      </c>
      <c r="AA35" s="8">
        <f>三年级!E527</f>
        <v>13</v>
      </c>
      <c r="AB35" s="8">
        <f>三年级!F527</f>
        <v>5</v>
      </c>
      <c r="AC35"/>
    </row>
    <row r="36" ht="26.25" customHeight="1" spans="1:29">
      <c r="A36" s="125" t="s">
        <v>183</v>
      </c>
      <c r="B36" s="8">
        <f>三年级!D52</f>
        <v>1</v>
      </c>
      <c r="C36" s="8">
        <f>三年级!E52</f>
        <v>3</v>
      </c>
      <c r="D36" s="8">
        <f>三年级!F52</f>
        <v>2</v>
      </c>
      <c r="E36" s="7">
        <f>三年级!D110</f>
        <v>2</v>
      </c>
      <c r="F36" s="7">
        <f>三年级!E110</f>
        <v>5</v>
      </c>
      <c r="G36" s="7">
        <f>三年级!F110</f>
        <v>4</v>
      </c>
      <c r="H36" s="8">
        <f>三年级!D169</f>
        <v>6</v>
      </c>
      <c r="I36" s="8">
        <f>三年级!E169</f>
        <v>9</v>
      </c>
      <c r="J36" s="8">
        <f>三年级!F169</f>
        <v>3</v>
      </c>
      <c r="K36" s="7">
        <f>三年级!D228</f>
        <v>0</v>
      </c>
      <c r="L36" s="7">
        <f>三年级!E228</f>
        <v>2</v>
      </c>
      <c r="M36" s="7">
        <f>三年级!F228</f>
        <v>1</v>
      </c>
      <c r="N36" s="8">
        <f>三年级!D287</f>
        <v>3</v>
      </c>
      <c r="O36" s="8">
        <f>三年级!E287</f>
        <v>8</v>
      </c>
      <c r="P36" s="8">
        <f>三年级!F287</f>
        <v>1</v>
      </c>
      <c r="Q36" s="7">
        <f>三年级!D346</f>
        <v>4</v>
      </c>
      <c r="R36" s="7">
        <f>三年级!E346</f>
        <v>9</v>
      </c>
      <c r="S36" s="7">
        <f>三年级!F346</f>
        <v>3</v>
      </c>
      <c r="T36" s="8">
        <f>三年级!D406</f>
        <v>4</v>
      </c>
      <c r="U36" s="8">
        <f>三年级!E406</f>
        <v>7</v>
      </c>
      <c r="V36" s="8">
        <f>三年级!F406</f>
        <v>0</v>
      </c>
      <c r="W36" s="7">
        <f>三年级!D468</f>
        <v>5</v>
      </c>
      <c r="X36" s="7">
        <f>三年级!E468</f>
        <v>4</v>
      </c>
      <c r="Y36" s="7">
        <f>三年级!F468</f>
        <v>1</v>
      </c>
      <c r="Z36" s="8">
        <f>三年级!D528</f>
        <v>3</v>
      </c>
      <c r="AA36" s="8">
        <f>三年级!E528</f>
        <v>5</v>
      </c>
      <c r="AB36" s="8">
        <f>三年级!F528</f>
        <v>1</v>
      </c>
      <c r="AC36"/>
    </row>
    <row r="37" ht="26.25" customHeight="1" spans="1:29">
      <c r="A37" s="125" t="s">
        <v>184</v>
      </c>
      <c r="B37" s="8">
        <f>三年级!D53</f>
        <v>0</v>
      </c>
      <c r="C37" s="8">
        <f>三年级!E53</f>
        <v>4</v>
      </c>
      <c r="D37" s="8">
        <f>三年级!F53</f>
        <v>4</v>
      </c>
      <c r="E37" s="7">
        <f>三年级!D111</f>
        <v>1</v>
      </c>
      <c r="F37" s="7">
        <f>三年级!E111</f>
        <v>2</v>
      </c>
      <c r="G37" s="7">
        <f>三年级!F111</f>
        <v>1</v>
      </c>
      <c r="H37" s="8">
        <f>三年级!D170</f>
        <v>5</v>
      </c>
      <c r="I37" s="8">
        <f>三年级!E170</f>
        <v>5</v>
      </c>
      <c r="J37" s="8">
        <f>三年级!F170</f>
        <v>3</v>
      </c>
      <c r="K37" s="7">
        <f>三年级!D229</f>
        <v>0</v>
      </c>
      <c r="L37" s="7">
        <f>三年级!E229</f>
        <v>1</v>
      </c>
      <c r="M37" s="7">
        <f>三年级!F229</f>
        <v>0</v>
      </c>
      <c r="N37" s="8">
        <f>三年级!D288</f>
        <v>1</v>
      </c>
      <c r="O37" s="8">
        <f>三年级!E288</f>
        <v>1</v>
      </c>
      <c r="P37" s="8">
        <f>三年级!F288</f>
        <v>3</v>
      </c>
      <c r="Q37" s="7">
        <f>三年级!D347</f>
        <v>4</v>
      </c>
      <c r="R37" s="7">
        <f>三年级!E347</f>
        <v>2</v>
      </c>
      <c r="S37" s="7">
        <f>三年级!F347</f>
        <v>1</v>
      </c>
      <c r="T37" s="8">
        <f>三年级!D407</f>
        <v>2</v>
      </c>
      <c r="U37" s="8">
        <f>三年级!E407</f>
        <v>1</v>
      </c>
      <c r="V37" s="8">
        <f>三年级!F407</f>
        <v>0</v>
      </c>
      <c r="W37" s="7">
        <f>三年级!D469</f>
        <v>4</v>
      </c>
      <c r="X37" s="7">
        <f>三年级!E469</f>
        <v>2</v>
      </c>
      <c r="Y37" s="7">
        <f>三年级!F469</f>
        <v>3</v>
      </c>
      <c r="Z37" s="8">
        <f>三年级!D529</f>
        <v>2</v>
      </c>
      <c r="AA37" s="8">
        <f>三年级!E529</f>
        <v>2</v>
      </c>
      <c r="AB37" s="8">
        <f>三年级!F529</f>
        <v>0</v>
      </c>
      <c r="AC37"/>
    </row>
    <row r="38" ht="26.25" customHeight="1" spans="1:29">
      <c r="A38" s="125"/>
      <c r="B38" s="8">
        <f>三年级!D54</f>
        <v>1</v>
      </c>
      <c r="C38" s="8">
        <f>三年级!E54</f>
        <v>0</v>
      </c>
      <c r="D38" s="8">
        <f>三年级!F54</f>
        <v>0</v>
      </c>
      <c r="E38" s="7">
        <f>三年级!D112</f>
        <v>1</v>
      </c>
      <c r="F38" s="7">
        <f>三年级!E112</f>
        <v>0</v>
      </c>
      <c r="G38" s="7">
        <f>三年级!F112</f>
        <v>1</v>
      </c>
      <c r="H38" s="8">
        <f>三年级!D171</f>
        <v>0</v>
      </c>
      <c r="I38" s="8">
        <f>三年级!E171</f>
        <v>0</v>
      </c>
      <c r="J38" s="8">
        <f>三年级!F171</f>
        <v>0</v>
      </c>
      <c r="K38" s="7">
        <f>三年级!D230</f>
        <v>1</v>
      </c>
      <c r="L38" s="7">
        <f>三年级!E230</f>
        <v>0</v>
      </c>
      <c r="M38" s="7">
        <f>三年级!F230</f>
        <v>0</v>
      </c>
      <c r="N38" s="8">
        <f>三年级!D289</f>
        <v>3</v>
      </c>
      <c r="O38" s="8">
        <f>三年级!E289</f>
        <v>0</v>
      </c>
      <c r="P38" s="8">
        <f>三年级!F289</f>
        <v>0</v>
      </c>
      <c r="Q38" s="7">
        <f>三年级!D348</f>
        <v>2</v>
      </c>
      <c r="R38" s="7">
        <f>三年级!E348</f>
        <v>3</v>
      </c>
      <c r="S38" s="7">
        <f>三年级!F348</f>
        <v>0</v>
      </c>
      <c r="T38" s="8">
        <f>三年级!D408</f>
        <v>2</v>
      </c>
      <c r="U38" s="8">
        <f>三年级!E408</f>
        <v>0</v>
      </c>
      <c r="V38" s="8">
        <f>三年级!F408</f>
        <v>0</v>
      </c>
      <c r="W38" s="7">
        <f>三年级!D470</f>
        <v>1</v>
      </c>
      <c r="X38" s="7">
        <f>三年级!E470</f>
        <v>1</v>
      </c>
      <c r="Y38" s="7">
        <f>三年级!F470</f>
        <v>0</v>
      </c>
      <c r="Z38" s="8">
        <f>三年级!D530</f>
        <v>2</v>
      </c>
      <c r="AA38" s="8">
        <f>三年级!E530</f>
        <v>1</v>
      </c>
      <c r="AB38" s="8">
        <f>三年级!F530</f>
        <v>0</v>
      </c>
      <c r="AC38"/>
    </row>
    <row r="39" ht="26.25" customHeight="1" spans="1:29">
      <c r="A39" s="260" t="s">
        <v>96</v>
      </c>
      <c r="B39" s="275">
        <f>三年级!D55</f>
        <v>0.866666666666667</v>
      </c>
      <c r="C39" s="275">
        <f>三年级!E55</f>
        <v>0.555555555555556</v>
      </c>
      <c r="D39" s="275">
        <f>三年级!F55</f>
        <v>0.822222222222222</v>
      </c>
      <c r="E39" s="276">
        <f>三年级!D113</f>
        <v>0.777777777777778</v>
      </c>
      <c r="F39" s="276">
        <f>三年级!E113</f>
        <v>0.533333333333333</v>
      </c>
      <c r="G39" s="276">
        <f>三年级!F113</f>
        <v>0.644444444444445</v>
      </c>
      <c r="H39" s="275">
        <f>三年级!D172</f>
        <v>0.652173913043478</v>
      </c>
      <c r="I39" s="275">
        <f>三年级!E172</f>
        <v>0.41304347826087</v>
      </c>
      <c r="J39" s="275">
        <f>三年级!F172</f>
        <v>0.782608695652174</v>
      </c>
      <c r="K39" s="276">
        <f>三年级!D231</f>
        <v>0.863636363636364</v>
      </c>
      <c r="L39" s="276">
        <f>三年级!E231</f>
        <v>0.636363636363636</v>
      </c>
      <c r="M39" s="276">
        <f>三年级!F231</f>
        <v>0.954545454545455</v>
      </c>
      <c r="N39" s="275">
        <f>三年级!D290</f>
        <v>0.760869565217392</v>
      </c>
      <c r="O39" s="275">
        <f>三年级!E290</f>
        <v>0.456521739130435</v>
      </c>
      <c r="P39" s="275">
        <f>三年级!F290</f>
        <v>0.869565217391304</v>
      </c>
      <c r="Q39" s="276">
        <f>三年级!D349</f>
        <v>0.666666666666667</v>
      </c>
      <c r="R39" s="276">
        <f>三年级!E349</f>
        <v>0.444444444444444</v>
      </c>
      <c r="S39" s="276">
        <f>三年级!F349</f>
        <v>0.866666666666667</v>
      </c>
      <c r="T39" s="275">
        <f>三年级!D409</f>
        <v>0.666666666666667</v>
      </c>
      <c r="U39" s="275">
        <f>三年级!E409</f>
        <v>0.511111111111111</v>
      </c>
      <c r="V39" s="275">
        <f>三年级!F409</f>
        <v>0.977777777777778</v>
      </c>
      <c r="W39" s="276">
        <f>三年级!D471</f>
        <v>0.695652173913044</v>
      </c>
      <c r="X39" s="276">
        <f>三年级!E471</f>
        <v>0.488888888888889</v>
      </c>
      <c r="Y39" s="276">
        <f>三年级!F471</f>
        <v>0.869565217391304</v>
      </c>
      <c r="Z39" s="275">
        <f>三年级!D531</f>
        <v>0.744186046511628</v>
      </c>
      <c r="AA39" s="275">
        <f>三年级!E531</f>
        <v>0.511627906976744</v>
      </c>
      <c r="AB39" s="275">
        <f>三年级!F531</f>
        <v>0.86046511627907</v>
      </c>
      <c r="AC39"/>
    </row>
    <row r="40" ht="26.25" customHeight="1" spans="1:29">
      <c r="A40" s="260" t="s">
        <v>97</v>
      </c>
      <c r="B40" s="275">
        <f>三年级!D56</f>
        <v>0.977777777777778</v>
      </c>
      <c r="C40" s="275">
        <f>三年级!E56</f>
        <v>0.911111111111111</v>
      </c>
      <c r="D40" s="275">
        <f>三年级!F56</f>
        <v>0.911111111111111</v>
      </c>
      <c r="E40" s="276">
        <f>三年级!D114</f>
        <v>0.955555555555556</v>
      </c>
      <c r="F40" s="276">
        <f>三年级!E114</f>
        <v>0.955555555555556</v>
      </c>
      <c r="G40" s="276">
        <f>三年级!F114</f>
        <v>0.955555555555556</v>
      </c>
      <c r="H40" s="275">
        <f>三年级!D173</f>
        <v>0.891304347826087</v>
      </c>
      <c r="I40" s="275">
        <f>三年级!E173</f>
        <v>0.891304347826087</v>
      </c>
      <c r="J40" s="275">
        <f>三年级!F173</f>
        <v>0.934782608695652</v>
      </c>
      <c r="K40" s="276">
        <f>三年级!D232</f>
        <v>0.977272727272727</v>
      </c>
      <c r="L40" s="276">
        <f>三年级!E232</f>
        <v>0.977272727272727</v>
      </c>
      <c r="M40" s="276">
        <f>三年级!F232</f>
        <v>1</v>
      </c>
      <c r="N40" s="275">
        <f>三年级!D291</f>
        <v>0.91304347826087</v>
      </c>
      <c r="O40" s="275">
        <f>三年级!E291</f>
        <v>0.978260869565218</v>
      </c>
      <c r="P40" s="275">
        <f>三年级!F291</f>
        <v>0.934782608695652</v>
      </c>
      <c r="Q40" s="276">
        <f>三年级!D350</f>
        <v>0.866666666666667</v>
      </c>
      <c r="R40" s="276">
        <f>三年级!E350</f>
        <v>0.888888888888889</v>
      </c>
      <c r="S40" s="276">
        <f>三年级!F350</f>
        <v>0.977777777777778</v>
      </c>
      <c r="T40" s="275">
        <f>三年级!D410</f>
        <v>0.911111111111111</v>
      </c>
      <c r="U40" s="275">
        <f>三年级!E410</f>
        <v>0.977777777777778</v>
      </c>
      <c r="V40" s="275">
        <f>三年级!F410</f>
        <v>1</v>
      </c>
      <c r="W40" s="276">
        <f>三年级!D472</f>
        <v>0.891304347826087</v>
      </c>
      <c r="X40" s="276">
        <f>三年级!E472</f>
        <v>0.933333333333333</v>
      </c>
      <c r="Y40" s="276">
        <f>三年级!F472</f>
        <v>0.934782608695652</v>
      </c>
      <c r="Z40" s="275">
        <f>三年级!D532</f>
        <v>0.906976744186046</v>
      </c>
      <c r="AA40" s="275">
        <f>三年级!E532</f>
        <v>0.930232558139535</v>
      </c>
      <c r="AB40" s="275">
        <f>三年级!F532</f>
        <v>1</v>
      </c>
      <c r="AC40"/>
    </row>
    <row r="41" ht="26.25" customHeight="1" spans="1:29">
      <c r="A41" s="263" t="s">
        <v>98</v>
      </c>
      <c r="B41" s="273">
        <f>三年级!D57</f>
        <v>11.9202553401233</v>
      </c>
      <c r="C41" s="273">
        <f>三年级!E57</f>
        <v>12.7353401559946</v>
      </c>
      <c r="D41" s="273">
        <f>三年级!F57</f>
        <v>13.8678375816823</v>
      </c>
      <c r="E41" s="274">
        <f>三年级!D115</f>
        <v>14.5761519114427</v>
      </c>
      <c r="F41" s="274">
        <f>三年级!E115</f>
        <v>11.3359845383868</v>
      </c>
      <c r="G41" s="274">
        <f>三年级!F115</f>
        <v>14.3184648040017</v>
      </c>
      <c r="H41" s="273">
        <f>三年级!D174</f>
        <v>13.7560054957123</v>
      </c>
      <c r="I41" s="273">
        <f>三年级!E174</f>
        <v>12.7534640553313</v>
      </c>
      <c r="J41" s="273">
        <f>三年级!F174</f>
        <v>11.7580314826856</v>
      </c>
      <c r="K41" s="274">
        <f>三年级!D233</f>
        <v>13.4109246649878</v>
      </c>
      <c r="L41" s="274">
        <f>三年级!E233</f>
        <v>9.1318449376987</v>
      </c>
      <c r="M41" s="274">
        <f>三年级!F233</f>
        <v>5.53543027885755</v>
      </c>
      <c r="N41" s="273">
        <f>三年级!D292</f>
        <v>16.9046130399068</v>
      </c>
      <c r="O41" s="273">
        <f>三年级!E292</f>
        <v>10.2174426969619</v>
      </c>
      <c r="P41" s="273">
        <f>三年级!F292</f>
        <v>13.3247481418404</v>
      </c>
      <c r="Q41" s="274">
        <f>三年级!D351</f>
        <v>17.5278151962974</v>
      </c>
      <c r="R41" s="274">
        <f>三年级!E351</f>
        <v>17.6627497087154</v>
      </c>
      <c r="S41" s="274">
        <f>三年级!F351</f>
        <v>10.966282115391</v>
      </c>
      <c r="T41" s="273">
        <f>三年级!D411</f>
        <v>15.0587192434325</v>
      </c>
      <c r="U41" s="273">
        <f>三年级!E411</f>
        <v>9.58906942957723</v>
      </c>
      <c r="V41" s="273">
        <f>三年级!F411</f>
        <v>4.68799239838043</v>
      </c>
      <c r="W41" s="274">
        <f>三年级!D473</f>
        <v>16.7444705704895</v>
      </c>
      <c r="X41" s="274">
        <f>三年级!E473</f>
        <v>13.0375138610384</v>
      </c>
      <c r="Y41" s="274">
        <f>三年级!F473</f>
        <v>11.9040091894541</v>
      </c>
      <c r="Z41" s="273">
        <f>三年级!D533</f>
        <v>17.3006062696628</v>
      </c>
      <c r="AA41" s="273">
        <f>三年级!E533</f>
        <v>12.82741734173</v>
      </c>
      <c r="AB41" s="273">
        <f>三年级!F533</f>
        <v>7.3179454481019</v>
      </c>
      <c r="AC41"/>
    </row>
    <row r="42" ht="26.25" customHeight="1" spans="1:25">
      <c r="A42" s="264"/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</row>
    <row r="43" ht="26.25" customHeight="1" spans="1:25">
      <c r="A43" s="251"/>
      <c r="B43" s="8" t="s">
        <v>185</v>
      </c>
      <c r="C43" s="8"/>
      <c r="D43" s="8"/>
      <c r="E43" s="7" t="s">
        <v>186</v>
      </c>
      <c r="F43" s="7"/>
      <c r="G43" s="7"/>
      <c r="H43" s="8" t="s">
        <v>187</v>
      </c>
      <c r="I43" s="8"/>
      <c r="J43" s="8"/>
      <c r="K43" s="7" t="s">
        <v>188</v>
      </c>
      <c r="L43" s="7"/>
      <c r="M43" s="7"/>
      <c r="N43" s="8" t="s">
        <v>189</v>
      </c>
      <c r="O43" s="8"/>
      <c r="P43" s="8"/>
      <c r="Q43" s="7" t="s">
        <v>190</v>
      </c>
      <c r="R43" s="7"/>
      <c r="S43" s="7"/>
      <c r="T43" s="8" t="s">
        <v>191</v>
      </c>
      <c r="U43" s="8"/>
      <c r="V43" s="8"/>
      <c r="W43" s="7" t="s">
        <v>192</v>
      </c>
      <c r="X43" s="7"/>
      <c r="Y43" s="7"/>
    </row>
    <row r="44" ht="26.25" customHeight="1" spans="1:25">
      <c r="A44" s="251"/>
      <c r="B44" s="252" t="s">
        <v>1</v>
      </c>
      <c r="C44" s="253" t="s">
        <v>99</v>
      </c>
      <c r="D44" s="253" t="s">
        <v>124</v>
      </c>
      <c r="E44" s="125" t="s">
        <v>1</v>
      </c>
      <c r="F44" s="77" t="s">
        <v>99</v>
      </c>
      <c r="G44" s="77" t="s">
        <v>124</v>
      </c>
      <c r="H44" s="252" t="s">
        <v>1</v>
      </c>
      <c r="I44" s="253" t="s">
        <v>99</v>
      </c>
      <c r="J44" s="253" t="s">
        <v>124</v>
      </c>
      <c r="K44" s="125" t="s">
        <v>1</v>
      </c>
      <c r="L44" s="77" t="s">
        <v>99</v>
      </c>
      <c r="M44" s="77" t="s">
        <v>124</v>
      </c>
      <c r="N44" s="252" t="s">
        <v>1</v>
      </c>
      <c r="O44" s="253" t="s">
        <v>99</v>
      </c>
      <c r="P44" s="253" t="s">
        <v>124</v>
      </c>
      <c r="Q44" s="125" t="s">
        <v>1</v>
      </c>
      <c r="R44" s="77" t="s">
        <v>99</v>
      </c>
      <c r="S44" s="77" t="s">
        <v>124</v>
      </c>
      <c r="T44" s="252" t="s">
        <v>1</v>
      </c>
      <c r="U44" s="253" t="s">
        <v>99</v>
      </c>
      <c r="V44" s="253" t="s">
        <v>124</v>
      </c>
      <c r="W44" s="125" t="s">
        <v>1</v>
      </c>
      <c r="X44" s="77" t="s">
        <v>99</v>
      </c>
      <c r="Y44" s="77" t="s">
        <v>124</v>
      </c>
    </row>
    <row r="45" ht="26.25" customHeight="1" spans="1:25">
      <c r="A45" s="125" t="s">
        <v>152</v>
      </c>
      <c r="B45" s="254" t="str">
        <f>全校分科目汇总!AD3</f>
        <v>曾晓莹</v>
      </c>
      <c r="C45" s="254" t="str">
        <f>全校分科目汇总!AD15</f>
        <v>李婷</v>
      </c>
      <c r="D45" s="277" t="str">
        <f>全校分科目汇总!AD27</f>
        <v>邵玉玲</v>
      </c>
      <c r="E45" s="141" t="str">
        <f>全校分科目汇总!AE3</f>
        <v>曾晓莹</v>
      </c>
      <c r="F45" s="141" t="str">
        <f>全校分科目汇总!AE15</f>
        <v>李婷</v>
      </c>
      <c r="G45" s="141" t="str">
        <f>全校分科目汇总!AE27</f>
        <v>邵玉玲</v>
      </c>
      <c r="H45" s="254" t="str">
        <f>全校分科目汇总!AF3</f>
        <v>聂一柠</v>
      </c>
      <c r="I45" s="254" t="str">
        <f>全校分科目汇总!AF15</f>
        <v>严乙深</v>
      </c>
      <c r="J45" s="277" t="str">
        <f>全校分科目汇总!AF27</f>
        <v>房心如</v>
      </c>
      <c r="K45" s="141" t="str">
        <f>全校分科目汇总!AG3</f>
        <v>聂一柠</v>
      </c>
      <c r="L45" s="141" t="str">
        <f>全校分科目汇总!AG15</f>
        <v>严乙深</v>
      </c>
      <c r="M45" s="141" t="str">
        <f>全校分科目汇总!AG27</f>
        <v>房心如</v>
      </c>
      <c r="N45" s="254" t="str">
        <f>全校分科目汇总!AH3</f>
        <v>黄晓莹</v>
      </c>
      <c r="O45" s="254" t="str">
        <f>全校分科目汇总!AH15</f>
        <v>马琪豪</v>
      </c>
      <c r="P45" s="277" t="str">
        <f>全校分科目汇总!AH27</f>
        <v>周锦梅</v>
      </c>
      <c r="Q45" s="141" t="str">
        <f>全校分科目汇总!AI3</f>
        <v>黄晓莹</v>
      </c>
      <c r="R45" s="141" t="str">
        <f>全校分科目汇总!AI15</f>
        <v>马琪豪</v>
      </c>
      <c r="S45" s="141" t="str">
        <f>全校分科目汇总!AI27</f>
        <v>赖素华</v>
      </c>
      <c r="T45" s="254" t="str">
        <f>全校分科目汇总!AJ3</f>
        <v>温晓琳</v>
      </c>
      <c r="U45" s="254" t="str">
        <f>全校分科目汇总!AJ15</f>
        <v>龙燕</v>
      </c>
      <c r="V45" s="277" t="str">
        <f>全校分科目汇总!AJ27</f>
        <v>赖素华</v>
      </c>
      <c r="W45" s="141" t="str">
        <f>全校分科目汇总!AK3</f>
        <v>温晓琳</v>
      </c>
      <c r="X45" s="141" t="str">
        <f>全校分科目汇总!AK15</f>
        <v>龙燕</v>
      </c>
      <c r="Y45" s="141" t="str">
        <f>全校分科目汇总!AK27</f>
        <v>赖素华</v>
      </c>
    </row>
    <row r="46" ht="26.25" customHeight="1" spans="1:25">
      <c r="A46" s="125" t="s">
        <v>90</v>
      </c>
      <c r="B46" s="30">
        <f>四年级!D48</f>
        <v>0</v>
      </c>
      <c r="C46" s="30">
        <f>四年级!E48</f>
        <v>0</v>
      </c>
      <c r="D46" s="30">
        <f>四年级!F48</f>
        <v>0</v>
      </c>
      <c r="E46" s="141">
        <f>四年级!D105</f>
        <v>0</v>
      </c>
      <c r="F46" s="141">
        <f>四年级!E105</f>
        <v>0</v>
      </c>
      <c r="G46" s="141">
        <f>四年级!F105</f>
        <v>0</v>
      </c>
      <c r="H46" s="30">
        <f>四年级!D162</f>
        <v>0</v>
      </c>
      <c r="I46" s="30">
        <f>四年级!E162</f>
        <v>0</v>
      </c>
      <c r="J46" s="30">
        <f>四年级!F162</f>
        <v>0</v>
      </c>
      <c r="K46" s="141">
        <f>四年级!D219</f>
        <v>0</v>
      </c>
      <c r="L46" s="141">
        <f>四年级!E219</f>
        <v>0</v>
      </c>
      <c r="M46" s="141">
        <f>四年级!F219</f>
        <v>0</v>
      </c>
      <c r="N46" s="30">
        <f>四年级!D276</f>
        <v>0</v>
      </c>
      <c r="O46" s="30">
        <f>四年级!E276</f>
        <v>0</v>
      </c>
      <c r="P46" s="30">
        <f>四年级!F276</f>
        <v>0</v>
      </c>
      <c r="Q46" s="141">
        <f>四年级!D333</f>
        <v>0</v>
      </c>
      <c r="R46" s="141">
        <f>四年级!E333</f>
        <v>0</v>
      </c>
      <c r="S46" s="141">
        <f>四年级!F333</f>
        <v>0</v>
      </c>
      <c r="T46" s="30">
        <f>四年级!D391</f>
        <v>0</v>
      </c>
      <c r="U46" s="30">
        <f>四年级!E391</f>
        <v>0</v>
      </c>
      <c r="V46" s="30">
        <f>四年级!F391</f>
        <v>0</v>
      </c>
      <c r="W46" s="141">
        <f>四年级!D450</f>
        <v>0</v>
      </c>
      <c r="X46" s="141">
        <f>四年级!E450</f>
        <v>0</v>
      </c>
      <c r="Y46" s="141">
        <f>四年级!F450</f>
        <v>0</v>
      </c>
    </row>
    <row r="47" ht="26.25" customHeight="1" spans="1:25">
      <c r="A47" s="256" t="s">
        <v>91</v>
      </c>
      <c r="B47" s="257" t="e">
        <f>四年级!D49</f>
        <v>#DIV/0!</v>
      </c>
      <c r="C47" s="257" t="e">
        <f>四年级!E49</f>
        <v>#DIV/0!</v>
      </c>
      <c r="D47" s="257" t="e">
        <f>四年级!F49</f>
        <v>#DIV/0!</v>
      </c>
      <c r="E47" s="258" t="e">
        <f>四年级!D106</f>
        <v>#DIV/0!</v>
      </c>
      <c r="F47" s="258" t="e">
        <f>四年级!E106</f>
        <v>#DIV/0!</v>
      </c>
      <c r="G47" s="258" t="e">
        <f>四年级!F106</f>
        <v>#DIV/0!</v>
      </c>
      <c r="H47" s="257" t="e">
        <f>四年级!D163</f>
        <v>#DIV/0!</v>
      </c>
      <c r="I47" s="257" t="e">
        <f>四年级!E163</f>
        <v>#DIV/0!</v>
      </c>
      <c r="J47" s="257" t="e">
        <f>四年级!F163</f>
        <v>#DIV/0!</v>
      </c>
      <c r="K47" s="258" t="e">
        <f>四年级!D220</f>
        <v>#DIV/0!</v>
      </c>
      <c r="L47" s="258" t="e">
        <f>四年级!E220</f>
        <v>#DIV/0!</v>
      </c>
      <c r="M47" s="258" t="e">
        <f>四年级!F220</f>
        <v>#DIV/0!</v>
      </c>
      <c r="N47" s="257" t="e">
        <f>四年级!D277</f>
        <v>#DIV/0!</v>
      </c>
      <c r="O47" s="257" t="e">
        <f>四年级!E277</f>
        <v>#DIV/0!</v>
      </c>
      <c r="P47" s="257" t="e">
        <f>四年级!F277</f>
        <v>#DIV/0!</v>
      </c>
      <c r="Q47" s="258" t="e">
        <f>四年级!D334</f>
        <v>#DIV/0!</v>
      </c>
      <c r="R47" s="258" t="e">
        <f>四年级!E334</f>
        <v>#DIV/0!</v>
      </c>
      <c r="S47" s="258" t="e">
        <f>四年级!F334</f>
        <v>#DIV/0!</v>
      </c>
      <c r="T47" s="257" t="e">
        <f>四年级!D392</f>
        <v>#DIV/0!</v>
      </c>
      <c r="U47" s="257" t="e">
        <f>四年级!E392</f>
        <v>#DIV/0!</v>
      </c>
      <c r="V47" s="257" t="e">
        <f>四年级!F392</f>
        <v>#DIV/0!</v>
      </c>
      <c r="W47" s="258" t="e">
        <f>四年级!D451</f>
        <v>#DIV/0!</v>
      </c>
      <c r="X47" s="258" t="e">
        <f>四年级!E451</f>
        <v>#DIV/0!</v>
      </c>
      <c r="Y47" s="258" t="e">
        <f>四年级!F451</f>
        <v>#DIV/0!</v>
      </c>
    </row>
    <row r="48" ht="26.25" customHeight="1" spans="1:25">
      <c r="A48" s="125" t="s">
        <v>181</v>
      </c>
      <c r="B48" s="30">
        <f>四年级!D50</f>
        <v>0</v>
      </c>
      <c r="C48" s="30">
        <f>四年级!E50</f>
        <v>0</v>
      </c>
      <c r="D48" s="30">
        <f>四年级!F50</f>
        <v>0</v>
      </c>
      <c r="E48" s="141">
        <f>四年级!D107</f>
        <v>0</v>
      </c>
      <c r="F48" s="141">
        <f>四年级!E107</f>
        <v>0</v>
      </c>
      <c r="G48" s="141">
        <f>四年级!F107</f>
        <v>0</v>
      </c>
      <c r="H48" s="30">
        <f>四年级!D164</f>
        <v>0</v>
      </c>
      <c r="I48" s="30">
        <f>四年级!E164</f>
        <v>0</v>
      </c>
      <c r="J48" s="30">
        <f>四年级!F164</f>
        <v>0</v>
      </c>
      <c r="K48" s="141">
        <f>四年级!D221</f>
        <v>0</v>
      </c>
      <c r="L48" s="141">
        <f>四年级!E221</f>
        <v>0</v>
      </c>
      <c r="M48" s="141">
        <f>四年级!F221</f>
        <v>0</v>
      </c>
      <c r="N48" s="30">
        <f>四年级!D278</f>
        <v>0</v>
      </c>
      <c r="O48" s="30">
        <f>四年级!E278</f>
        <v>0</v>
      </c>
      <c r="P48" s="30">
        <f>四年级!F278</f>
        <v>0</v>
      </c>
      <c r="Q48" s="141">
        <f>四年级!D335</f>
        <v>0</v>
      </c>
      <c r="R48" s="141">
        <f>四年级!E335</f>
        <v>0</v>
      </c>
      <c r="S48" s="141">
        <f>四年级!F335</f>
        <v>0</v>
      </c>
      <c r="T48" s="30">
        <f>四年级!D393</f>
        <v>0</v>
      </c>
      <c r="U48" s="30">
        <f>四年级!E393</f>
        <v>0</v>
      </c>
      <c r="V48" s="30">
        <f>四年级!F393</f>
        <v>0</v>
      </c>
      <c r="W48" s="141">
        <f>四年级!D452</f>
        <v>0</v>
      </c>
      <c r="X48" s="141">
        <f>四年级!E452</f>
        <v>0</v>
      </c>
      <c r="Y48" s="141">
        <f>四年级!F452</f>
        <v>0</v>
      </c>
    </row>
    <row r="49" ht="26.25" customHeight="1" spans="1:25">
      <c r="A49" s="125" t="s">
        <v>182</v>
      </c>
      <c r="B49" s="30">
        <f>四年级!D51</f>
        <v>0</v>
      </c>
      <c r="C49" s="30">
        <f>四年级!E51</f>
        <v>0</v>
      </c>
      <c r="D49" s="30">
        <f>四年级!F51</f>
        <v>0</v>
      </c>
      <c r="E49" s="141">
        <f>四年级!D108</f>
        <v>0</v>
      </c>
      <c r="F49" s="141">
        <f>四年级!E108</f>
        <v>0</v>
      </c>
      <c r="G49" s="141">
        <f>四年级!F108</f>
        <v>0</v>
      </c>
      <c r="H49" s="30">
        <f>四年级!D165</f>
        <v>0</v>
      </c>
      <c r="I49" s="30">
        <f>四年级!E165</f>
        <v>0</v>
      </c>
      <c r="J49" s="30">
        <f>四年级!F165</f>
        <v>0</v>
      </c>
      <c r="K49" s="141">
        <f>四年级!D222</f>
        <v>0</v>
      </c>
      <c r="L49" s="141">
        <f>四年级!E222</f>
        <v>0</v>
      </c>
      <c r="M49" s="141">
        <f>四年级!F222</f>
        <v>0</v>
      </c>
      <c r="N49" s="30">
        <f>四年级!D279</f>
        <v>0</v>
      </c>
      <c r="O49" s="30">
        <f>四年级!E279</f>
        <v>0</v>
      </c>
      <c r="P49" s="30">
        <f>四年级!F279</f>
        <v>0</v>
      </c>
      <c r="Q49" s="141">
        <f>四年级!D336</f>
        <v>0</v>
      </c>
      <c r="R49" s="141">
        <f>四年级!E336</f>
        <v>0</v>
      </c>
      <c r="S49" s="141">
        <f>四年级!F336</f>
        <v>0</v>
      </c>
      <c r="T49" s="30">
        <f>四年级!D394</f>
        <v>0</v>
      </c>
      <c r="U49" s="30">
        <f>四年级!E394</f>
        <v>0</v>
      </c>
      <c r="V49" s="30">
        <f>四年级!F394</f>
        <v>0</v>
      </c>
      <c r="W49" s="141">
        <f>四年级!D453</f>
        <v>0</v>
      </c>
      <c r="X49" s="141">
        <f>四年级!E453</f>
        <v>0</v>
      </c>
      <c r="Y49" s="141">
        <f>四年级!F453</f>
        <v>0</v>
      </c>
    </row>
    <row r="50" ht="26.25" customHeight="1" spans="1:25">
      <c r="A50" s="125" t="s">
        <v>183</v>
      </c>
      <c r="B50" s="30">
        <f>四年级!D52</f>
        <v>0</v>
      </c>
      <c r="C50" s="30">
        <f>四年级!E52</f>
        <v>0</v>
      </c>
      <c r="D50" s="30">
        <f>四年级!F52</f>
        <v>0</v>
      </c>
      <c r="E50" s="141">
        <f>四年级!D109</f>
        <v>0</v>
      </c>
      <c r="F50" s="141">
        <f>四年级!E109</f>
        <v>0</v>
      </c>
      <c r="G50" s="141">
        <f>四年级!F109</f>
        <v>0</v>
      </c>
      <c r="H50" s="30">
        <f>四年级!D166</f>
        <v>0</v>
      </c>
      <c r="I50" s="30">
        <f>四年级!E166</f>
        <v>0</v>
      </c>
      <c r="J50" s="30">
        <f>四年级!F166</f>
        <v>0</v>
      </c>
      <c r="K50" s="141">
        <f>四年级!D223</f>
        <v>0</v>
      </c>
      <c r="L50" s="141">
        <f>四年级!E223</f>
        <v>0</v>
      </c>
      <c r="M50" s="141">
        <f>四年级!F223</f>
        <v>0</v>
      </c>
      <c r="N50" s="30">
        <f>四年级!D280</f>
        <v>0</v>
      </c>
      <c r="O50" s="30">
        <f>四年级!E280</f>
        <v>0</v>
      </c>
      <c r="P50" s="30">
        <f>四年级!F280</f>
        <v>0</v>
      </c>
      <c r="Q50" s="141">
        <f>四年级!D337</f>
        <v>0</v>
      </c>
      <c r="R50" s="141">
        <f>四年级!E337</f>
        <v>0</v>
      </c>
      <c r="S50" s="141">
        <f>四年级!F337</f>
        <v>0</v>
      </c>
      <c r="T50" s="30">
        <f>四年级!D395</f>
        <v>0</v>
      </c>
      <c r="U50" s="30">
        <f>四年级!E395</f>
        <v>0</v>
      </c>
      <c r="V50" s="30">
        <f>四年级!F395</f>
        <v>0</v>
      </c>
      <c r="W50" s="141">
        <f>四年级!D454</f>
        <v>0</v>
      </c>
      <c r="X50" s="141">
        <f>四年级!E454</f>
        <v>0</v>
      </c>
      <c r="Y50" s="141">
        <f>四年级!F454</f>
        <v>0</v>
      </c>
    </row>
    <row r="51" ht="26.25" customHeight="1" spans="1:25">
      <c r="A51" s="125" t="s">
        <v>184</v>
      </c>
      <c r="B51" s="30">
        <f>四年级!D53</f>
        <v>0</v>
      </c>
      <c r="C51" s="30">
        <f>四年级!E53</f>
        <v>0</v>
      </c>
      <c r="D51" s="30">
        <f>四年级!F53</f>
        <v>0</v>
      </c>
      <c r="E51" s="141">
        <f>四年级!D110</f>
        <v>0</v>
      </c>
      <c r="F51" s="141">
        <f>四年级!E110</f>
        <v>0</v>
      </c>
      <c r="G51" s="141">
        <f>四年级!F110</f>
        <v>0</v>
      </c>
      <c r="H51" s="30">
        <f>四年级!D167</f>
        <v>0</v>
      </c>
      <c r="I51" s="30">
        <f>四年级!E167</f>
        <v>0</v>
      </c>
      <c r="J51" s="30">
        <f>四年级!F167</f>
        <v>0</v>
      </c>
      <c r="K51" s="141">
        <f>四年级!D224</f>
        <v>0</v>
      </c>
      <c r="L51" s="141">
        <f>四年级!E224</f>
        <v>0</v>
      </c>
      <c r="M51" s="141">
        <f>四年级!F224</f>
        <v>0</v>
      </c>
      <c r="N51" s="30">
        <f>四年级!D281</f>
        <v>0</v>
      </c>
      <c r="O51" s="30">
        <f>四年级!E281</f>
        <v>0</v>
      </c>
      <c r="P51" s="30">
        <f>四年级!F281</f>
        <v>0</v>
      </c>
      <c r="Q51" s="141">
        <f>四年级!D338</f>
        <v>0</v>
      </c>
      <c r="R51" s="141">
        <f>四年级!E338</f>
        <v>0</v>
      </c>
      <c r="S51" s="141">
        <f>四年级!F338</f>
        <v>0</v>
      </c>
      <c r="T51" s="30">
        <f>四年级!D396</f>
        <v>0</v>
      </c>
      <c r="U51" s="30">
        <f>四年级!E396</f>
        <v>0</v>
      </c>
      <c r="V51" s="30">
        <f>四年级!F396</f>
        <v>0</v>
      </c>
      <c r="W51" s="141">
        <f>四年级!D455</f>
        <v>0</v>
      </c>
      <c r="X51" s="141">
        <f>四年级!E455</f>
        <v>0</v>
      </c>
      <c r="Y51" s="141">
        <f>四年级!F455</f>
        <v>0</v>
      </c>
    </row>
    <row r="52" ht="26.25" customHeight="1" spans="1:25">
      <c r="A52" s="260" t="s">
        <v>96</v>
      </c>
      <c r="B52" s="261" t="e">
        <f>四年级!D54</f>
        <v>#DIV/0!</v>
      </c>
      <c r="C52" s="261" t="e">
        <f>四年级!E54</f>
        <v>#DIV/0!</v>
      </c>
      <c r="D52" s="261" t="e">
        <f>四年级!F54</f>
        <v>#DIV/0!</v>
      </c>
      <c r="E52" s="262" t="e">
        <f>四年级!D111</f>
        <v>#DIV/0!</v>
      </c>
      <c r="F52" s="262" t="e">
        <f>四年级!E111</f>
        <v>#DIV/0!</v>
      </c>
      <c r="G52" s="262" t="e">
        <f>四年级!F111</f>
        <v>#DIV/0!</v>
      </c>
      <c r="H52" s="261" t="e">
        <f>四年级!D168</f>
        <v>#DIV/0!</v>
      </c>
      <c r="I52" s="261" t="e">
        <f>四年级!E168</f>
        <v>#DIV/0!</v>
      </c>
      <c r="J52" s="261" t="e">
        <f>四年级!F168</f>
        <v>#DIV/0!</v>
      </c>
      <c r="K52" s="262" t="e">
        <f>四年级!D225</f>
        <v>#DIV/0!</v>
      </c>
      <c r="L52" s="262" t="e">
        <f>四年级!E225</f>
        <v>#DIV/0!</v>
      </c>
      <c r="M52" s="262" t="e">
        <f>四年级!F225</f>
        <v>#DIV/0!</v>
      </c>
      <c r="N52" s="261" t="e">
        <f>四年级!D282</f>
        <v>#DIV/0!</v>
      </c>
      <c r="O52" s="261" t="e">
        <f>四年级!E282</f>
        <v>#DIV/0!</v>
      </c>
      <c r="P52" s="261" t="e">
        <f>四年级!F282</f>
        <v>#DIV/0!</v>
      </c>
      <c r="Q52" s="262" t="e">
        <f>四年级!D339</f>
        <v>#DIV/0!</v>
      </c>
      <c r="R52" s="262" t="e">
        <f>四年级!E339</f>
        <v>#DIV/0!</v>
      </c>
      <c r="S52" s="262" t="e">
        <f>四年级!F339</f>
        <v>#DIV/0!</v>
      </c>
      <c r="T52" s="261" t="e">
        <f>四年级!D397</f>
        <v>#DIV/0!</v>
      </c>
      <c r="U52" s="261" t="e">
        <f>四年级!E397</f>
        <v>#DIV/0!</v>
      </c>
      <c r="V52" s="261" t="e">
        <f>四年级!F397</f>
        <v>#DIV/0!</v>
      </c>
      <c r="W52" s="262" t="e">
        <f>四年级!D456</f>
        <v>#DIV/0!</v>
      </c>
      <c r="X52" s="262" t="e">
        <f>四年级!E456</f>
        <v>#DIV/0!</v>
      </c>
      <c r="Y52" s="262" t="e">
        <f>四年级!F456</f>
        <v>#DIV/0!</v>
      </c>
    </row>
    <row r="53" ht="26.25" customHeight="1" spans="1:25">
      <c r="A53" s="260" t="s">
        <v>97</v>
      </c>
      <c r="B53" s="261" t="e">
        <f>四年级!D55</f>
        <v>#DIV/0!</v>
      </c>
      <c r="C53" s="261" t="e">
        <f>四年级!E55</f>
        <v>#DIV/0!</v>
      </c>
      <c r="D53" s="261" t="e">
        <f>四年级!F55</f>
        <v>#DIV/0!</v>
      </c>
      <c r="E53" s="262" t="e">
        <f>四年级!D112</f>
        <v>#DIV/0!</v>
      </c>
      <c r="F53" s="262" t="e">
        <f>四年级!E112</f>
        <v>#DIV/0!</v>
      </c>
      <c r="G53" s="262" t="e">
        <f>四年级!F112</f>
        <v>#DIV/0!</v>
      </c>
      <c r="H53" s="261" t="e">
        <f>四年级!D169</f>
        <v>#DIV/0!</v>
      </c>
      <c r="I53" s="261" t="e">
        <f>四年级!E169</f>
        <v>#DIV/0!</v>
      </c>
      <c r="J53" s="261" t="e">
        <f>四年级!F169</f>
        <v>#DIV/0!</v>
      </c>
      <c r="K53" s="262" t="e">
        <f>四年级!D226</f>
        <v>#DIV/0!</v>
      </c>
      <c r="L53" s="262" t="e">
        <f>四年级!E226</f>
        <v>#DIV/0!</v>
      </c>
      <c r="M53" s="262" t="e">
        <f>四年级!F226</f>
        <v>#DIV/0!</v>
      </c>
      <c r="N53" s="261" t="e">
        <f>四年级!D283</f>
        <v>#DIV/0!</v>
      </c>
      <c r="O53" s="261" t="e">
        <f>四年级!E283</f>
        <v>#DIV/0!</v>
      </c>
      <c r="P53" s="261" t="e">
        <f>四年级!F283</f>
        <v>#DIV/0!</v>
      </c>
      <c r="Q53" s="262" t="e">
        <f>四年级!D340</f>
        <v>#DIV/0!</v>
      </c>
      <c r="R53" s="262" t="e">
        <f>四年级!E340</f>
        <v>#DIV/0!</v>
      </c>
      <c r="S53" s="262" t="e">
        <f>四年级!F340</f>
        <v>#DIV/0!</v>
      </c>
      <c r="T53" s="261" t="e">
        <f>四年级!D398</f>
        <v>#DIV/0!</v>
      </c>
      <c r="U53" s="261" t="e">
        <f>四年级!E398</f>
        <v>#DIV/0!</v>
      </c>
      <c r="V53" s="261" t="e">
        <f>四年级!F398</f>
        <v>#DIV/0!</v>
      </c>
      <c r="W53" s="262" t="e">
        <f>四年级!D457</f>
        <v>#DIV/0!</v>
      </c>
      <c r="X53" s="262" t="e">
        <f>四年级!E457</f>
        <v>#DIV/0!</v>
      </c>
      <c r="Y53" s="262" t="e">
        <f>四年级!F457</f>
        <v>#DIV/0!</v>
      </c>
    </row>
    <row r="54" ht="26.25" customHeight="1" spans="1:25">
      <c r="A54" s="263" t="s">
        <v>98</v>
      </c>
      <c r="B54" s="257" t="e">
        <f>四年级!D56</f>
        <v>#DIV/0!</v>
      </c>
      <c r="C54" s="257" t="e">
        <f>四年级!E56</f>
        <v>#DIV/0!</v>
      </c>
      <c r="D54" s="257" t="e">
        <f>四年级!F56</f>
        <v>#DIV/0!</v>
      </c>
      <c r="E54" s="258" t="e">
        <f>四年级!D113</f>
        <v>#DIV/0!</v>
      </c>
      <c r="F54" s="258" t="e">
        <f>四年级!E113</f>
        <v>#DIV/0!</v>
      </c>
      <c r="G54" s="258" t="e">
        <f>四年级!F113</f>
        <v>#DIV/0!</v>
      </c>
      <c r="H54" s="257" t="e">
        <f>四年级!D170</f>
        <v>#DIV/0!</v>
      </c>
      <c r="I54" s="257" t="e">
        <f>四年级!E170</f>
        <v>#DIV/0!</v>
      </c>
      <c r="J54" s="257" t="e">
        <f>四年级!F170</f>
        <v>#DIV/0!</v>
      </c>
      <c r="K54" s="258" t="e">
        <f>四年级!D227</f>
        <v>#DIV/0!</v>
      </c>
      <c r="L54" s="258" t="e">
        <f>四年级!E227</f>
        <v>#DIV/0!</v>
      </c>
      <c r="M54" s="258" t="e">
        <f>四年级!F227</f>
        <v>#DIV/0!</v>
      </c>
      <c r="N54" s="257" t="e">
        <f>四年级!D284</f>
        <v>#DIV/0!</v>
      </c>
      <c r="O54" s="257" t="e">
        <f>四年级!E284</f>
        <v>#DIV/0!</v>
      </c>
      <c r="P54" s="257" t="e">
        <f>四年级!F284</f>
        <v>#DIV/0!</v>
      </c>
      <c r="Q54" s="258" t="e">
        <f>四年级!D341</f>
        <v>#DIV/0!</v>
      </c>
      <c r="R54" s="258" t="e">
        <f>四年级!E341</f>
        <v>#DIV/0!</v>
      </c>
      <c r="S54" s="258" t="e">
        <f>四年级!F341</f>
        <v>#DIV/0!</v>
      </c>
      <c r="T54" s="257" t="e">
        <f>四年级!D399</f>
        <v>#DIV/0!</v>
      </c>
      <c r="U54" s="257" t="e">
        <f>四年级!E399</f>
        <v>#DIV/0!</v>
      </c>
      <c r="V54" s="257" t="e">
        <f>四年级!F399</f>
        <v>#DIV/0!</v>
      </c>
      <c r="W54" s="258" t="e">
        <f>四年级!D458</f>
        <v>#DIV/0!</v>
      </c>
      <c r="X54" s="258" t="e">
        <f>四年级!E458</f>
        <v>#DIV/0!</v>
      </c>
      <c r="Y54" s="258" t="e">
        <f>四年级!F458</f>
        <v>#DIV/0!</v>
      </c>
    </row>
    <row r="55" ht="26.25" customHeight="1" spans="1:25">
      <c r="A55" s="264"/>
      <c r="B55" s="265"/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265"/>
      <c r="V55" s="265"/>
      <c r="W55" s="265"/>
      <c r="X55" s="265"/>
      <c r="Y55" s="265"/>
    </row>
    <row r="56" ht="26.25" customHeight="1" spans="1:25">
      <c r="A56" s="251"/>
      <c r="B56" s="8" t="s">
        <v>193</v>
      </c>
      <c r="C56" s="8"/>
      <c r="D56" s="8"/>
      <c r="E56" s="7" t="s">
        <v>194</v>
      </c>
      <c r="F56" s="7"/>
      <c r="G56" s="7"/>
      <c r="H56" s="8" t="s">
        <v>195</v>
      </c>
      <c r="I56" s="8"/>
      <c r="J56" s="8"/>
      <c r="K56" s="7" t="s">
        <v>196</v>
      </c>
      <c r="L56" s="7"/>
      <c r="M56" s="7"/>
      <c r="N56" s="8" t="s">
        <v>197</v>
      </c>
      <c r="O56" s="8"/>
      <c r="P56" s="8"/>
      <c r="Q56" s="7" t="s">
        <v>198</v>
      </c>
      <c r="R56" s="7"/>
      <c r="S56" s="7"/>
      <c r="T56" s="7" t="s">
        <v>199</v>
      </c>
      <c r="U56" s="7"/>
      <c r="V56" s="7"/>
      <c r="W56" s="265"/>
      <c r="X56" s="265"/>
      <c r="Y56" s="265"/>
    </row>
    <row r="57" ht="26.25" customHeight="1" spans="1:25">
      <c r="A57" s="251"/>
      <c r="B57" s="252" t="s">
        <v>1</v>
      </c>
      <c r="C57" s="253" t="s">
        <v>99</v>
      </c>
      <c r="D57" s="253" t="s">
        <v>124</v>
      </c>
      <c r="E57" s="125" t="s">
        <v>1</v>
      </c>
      <c r="F57" s="77" t="s">
        <v>99</v>
      </c>
      <c r="G57" s="77" t="s">
        <v>124</v>
      </c>
      <c r="H57" s="252" t="s">
        <v>1</v>
      </c>
      <c r="I57" s="253" t="s">
        <v>99</v>
      </c>
      <c r="J57" s="253" t="s">
        <v>124</v>
      </c>
      <c r="K57" s="125" t="s">
        <v>1</v>
      </c>
      <c r="L57" s="77" t="s">
        <v>99</v>
      </c>
      <c r="M57" s="77" t="s">
        <v>124</v>
      </c>
      <c r="N57" s="252" t="s">
        <v>1</v>
      </c>
      <c r="O57" s="253" t="s">
        <v>99</v>
      </c>
      <c r="P57" s="253" t="s">
        <v>124</v>
      </c>
      <c r="Q57" s="125" t="s">
        <v>1</v>
      </c>
      <c r="R57" s="77" t="s">
        <v>99</v>
      </c>
      <c r="S57" s="77" t="s">
        <v>124</v>
      </c>
      <c r="T57" s="125" t="s">
        <v>1</v>
      </c>
      <c r="U57" s="77" t="s">
        <v>99</v>
      </c>
      <c r="V57" s="77" t="s">
        <v>124</v>
      </c>
      <c r="W57" s="265"/>
      <c r="X57" s="265"/>
      <c r="Y57" s="265"/>
    </row>
    <row r="58" ht="26.25" customHeight="1" spans="1:25">
      <c r="A58" s="125" t="s">
        <v>152</v>
      </c>
      <c r="B58" s="254" t="str">
        <f>全校分科目汇总!AL3</f>
        <v>吕亮</v>
      </c>
      <c r="C58" s="254" t="str">
        <f>全校分科目汇总!AL15</f>
        <v>陈玲</v>
      </c>
      <c r="D58" s="277" t="str">
        <f>全校分科目汇总!AL27</f>
        <v>方艾晴</v>
      </c>
      <c r="E58" s="125" t="str">
        <f>全校分科目汇总!AM3</f>
        <v>吕亮</v>
      </c>
      <c r="F58" s="125" t="str">
        <f>全校分科目汇总!AM15</f>
        <v>陈玲</v>
      </c>
      <c r="G58" s="125" t="str">
        <f>全校分科目汇总!AM27</f>
        <v>方艾晴</v>
      </c>
      <c r="H58" s="254" t="str">
        <f>全校分科目汇总!AN3</f>
        <v>黄定师</v>
      </c>
      <c r="I58" s="254" t="str">
        <f>全校分科目汇总!AN15</f>
        <v>李煌成</v>
      </c>
      <c r="J58" s="277" t="str">
        <f>全校分科目汇总!AN27</f>
        <v>邹倩馨</v>
      </c>
      <c r="K58" s="125" t="str">
        <f>全校分科目汇总!AO3</f>
        <v>黄定师</v>
      </c>
      <c r="L58" s="125" t="str">
        <f>全校分科目汇总!AO15</f>
        <v>李煌成</v>
      </c>
      <c r="M58" s="125" t="str">
        <f>全校分科目汇总!AO27</f>
        <v>邹倩馨</v>
      </c>
      <c r="N58" s="254" t="str">
        <f>全校分科目汇总!AP3</f>
        <v>郑燕雄</v>
      </c>
      <c r="O58" s="254" t="str">
        <f>全校分科目汇总!AP15</f>
        <v>贺玉霞</v>
      </c>
      <c r="P58" s="277" t="str">
        <f>全校分科目汇总!AP27</f>
        <v>石玉清</v>
      </c>
      <c r="Q58" s="125" t="str">
        <f>全校分科目汇总!AQ3</f>
        <v>郑燕雄</v>
      </c>
      <c r="R58" s="125" t="str">
        <f>全校分科目汇总!AQ15</f>
        <v>贺玉霞</v>
      </c>
      <c r="S58" s="125" t="str">
        <f>全校分科目汇总!AQ27</f>
        <v>石玉清</v>
      </c>
      <c r="T58" s="254" t="str">
        <f>全校分科目汇总!AR3</f>
        <v>麦志颖</v>
      </c>
      <c r="U58" s="254" t="str">
        <f>全校分科目汇总!AR15</f>
        <v>张牡玉</v>
      </c>
      <c r="V58" s="277" t="str">
        <f>全校分科目汇总!AR27</f>
        <v>石玉清</v>
      </c>
      <c r="W58" s="265"/>
      <c r="X58" s="265"/>
      <c r="Y58" s="265"/>
    </row>
    <row r="59" ht="26.25" customHeight="1" spans="1:25">
      <c r="A59" s="125" t="s">
        <v>90</v>
      </c>
      <c r="B59" s="30">
        <f>五年级!C48</f>
        <v>3689</v>
      </c>
      <c r="C59" s="30">
        <f>五年级!D48</f>
        <v>3537.5</v>
      </c>
      <c r="D59" s="30">
        <f>五年级!E48</f>
        <v>3396.5</v>
      </c>
      <c r="E59" s="141">
        <f>五年级!C106</f>
        <v>3711</v>
      </c>
      <c r="F59" s="141">
        <f>五年级!D106</f>
        <v>3600.5</v>
      </c>
      <c r="G59" s="141">
        <f>五年级!E106</f>
        <v>3559.5</v>
      </c>
      <c r="H59" s="30">
        <f>五年级!C164</f>
        <v>3673.5</v>
      </c>
      <c r="I59" s="30">
        <f>五年级!D164</f>
        <v>3753.5</v>
      </c>
      <c r="J59" s="30">
        <f>五年级!E164</f>
        <v>3582</v>
      </c>
      <c r="K59" s="141">
        <f>五年级!C222</f>
        <v>3598</v>
      </c>
      <c r="L59" s="141">
        <f>五年级!D222</f>
        <v>3624.5</v>
      </c>
      <c r="M59" s="141">
        <f>五年级!E222</f>
        <v>3242</v>
      </c>
      <c r="N59" s="30">
        <f>五年级!C280</f>
        <v>3633.5</v>
      </c>
      <c r="O59" s="30">
        <f>五年级!D280</f>
        <v>3895.5</v>
      </c>
      <c r="P59" s="30">
        <f>五年级!E280</f>
        <v>3378.5</v>
      </c>
      <c r="Q59" s="141">
        <f>五年级!C339</f>
        <v>3682.5</v>
      </c>
      <c r="R59" s="141">
        <f>五年级!D339</f>
        <v>3885.5</v>
      </c>
      <c r="S59" s="141">
        <f>五年级!E339</f>
        <v>3370</v>
      </c>
      <c r="T59" s="30">
        <f>五年级!C398</f>
        <v>3517</v>
      </c>
      <c r="U59" s="30">
        <f>五年级!D398</f>
        <v>3654.5</v>
      </c>
      <c r="V59" s="30">
        <f>五年级!E398</f>
        <v>3147.5</v>
      </c>
      <c r="W59"/>
      <c r="X59"/>
      <c r="Y59" s="264"/>
    </row>
    <row r="60" ht="26.25" customHeight="1" spans="1:25">
      <c r="A60" s="256" t="s">
        <v>91</v>
      </c>
      <c r="B60" s="257">
        <f>五年级!C49</f>
        <v>85.7906976744186</v>
      </c>
      <c r="C60" s="257">
        <f>五年级!D49</f>
        <v>82.2674418604651</v>
      </c>
      <c r="D60" s="257">
        <f>五年级!E49</f>
        <v>78.9883720930233</v>
      </c>
      <c r="E60" s="258">
        <f>五年级!C107</f>
        <v>84.3409090909091</v>
      </c>
      <c r="F60" s="258">
        <f>五年级!D107</f>
        <v>81.8295454545455</v>
      </c>
      <c r="G60" s="258">
        <f>五年级!E107</f>
        <v>80.8977272727273</v>
      </c>
      <c r="H60" s="257">
        <f>五年级!C165</f>
        <v>81.6333333333334</v>
      </c>
      <c r="I60" s="257">
        <f>五年级!D165</f>
        <v>83.4111111111111</v>
      </c>
      <c r="J60" s="257">
        <f>五年级!E165</f>
        <v>79.6</v>
      </c>
      <c r="K60" s="258">
        <f>五年级!C223</f>
        <v>83.6744186046512</v>
      </c>
      <c r="L60" s="258">
        <f>五年级!D223</f>
        <v>84.2906976744186</v>
      </c>
      <c r="M60" s="258">
        <f>五年级!E223</f>
        <v>75.3953488372093</v>
      </c>
      <c r="N60" s="257">
        <f>五年级!C281</f>
        <v>80.7444444444445</v>
      </c>
      <c r="O60" s="257">
        <f>五年级!D281</f>
        <v>86.5666666666667</v>
      </c>
      <c r="P60" s="257">
        <f>五年级!E281</f>
        <v>75.0777777777778</v>
      </c>
      <c r="Q60" s="258">
        <f>五年级!C340</f>
        <v>83.6931818181818</v>
      </c>
      <c r="R60" s="258">
        <f>五年级!D340</f>
        <v>88.3068181818182</v>
      </c>
      <c r="S60" s="258">
        <f>五年级!E340</f>
        <v>76.5909090909091</v>
      </c>
      <c r="T60" s="257">
        <f>五年级!C399</f>
        <v>79.9318181818182</v>
      </c>
      <c r="U60" s="257">
        <f>五年级!D399</f>
        <v>83.0568181818182</v>
      </c>
      <c r="V60" s="257">
        <f>五年级!E399</f>
        <v>71.5340909090909</v>
      </c>
      <c r="W60" s="264"/>
      <c r="X60" s="264"/>
      <c r="Y60" s="264"/>
    </row>
    <row r="61" ht="26.25" customHeight="1" spans="1:25">
      <c r="A61" s="125" t="s">
        <v>200</v>
      </c>
      <c r="B61" s="30">
        <f>五年级!C50</f>
        <v>35</v>
      </c>
      <c r="C61" s="30">
        <f>五年级!D50</f>
        <v>32</v>
      </c>
      <c r="D61" s="30">
        <f>五年级!E50</f>
        <v>26</v>
      </c>
      <c r="E61" s="141">
        <f>五年级!C108</f>
        <v>35</v>
      </c>
      <c r="F61" s="141">
        <f>五年级!D108</f>
        <v>31</v>
      </c>
      <c r="G61" s="141">
        <f>五年级!E108</f>
        <v>31</v>
      </c>
      <c r="H61" s="30">
        <f>五年级!C166</f>
        <v>29</v>
      </c>
      <c r="I61" s="30">
        <f>五年级!D166</f>
        <v>34</v>
      </c>
      <c r="J61" s="30">
        <f>五年级!E166</f>
        <v>27</v>
      </c>
      <c r="K61" s="141">
        <f>五年级!C224</f>
        <v>30</v>
      </c>
      <c r="L61" s="141">
        <f>五年级!D224</f>
        <v>34</v>
      </c>
      <c r="M61" s="141">
        <f>五年级!E224</f>
        <v>24</v>
      </c>
      <c r="N61" s="30">
        <f>五年级!C282</f>
        <v>31</v>
      </c>
      <c r="O61" s="30">
        <f>五年级!D282</f>
        <v>37</v>
      </c>
      <c r="P61" s="30">
        <f>五年级!E282</f>
        <v>24</v>
      </c>
      <c r="Q61" s="141">
        <f>五年级!C341</f>
        <v>32</v>
      </c>
      <c r="R61" s="141">
        <f>五年级!D341</f>
        <v>37</v>
      </c>
      <c r="S61" s="141">
        <f>五年级!E341</f>
        <v>23</v>
      </c>
      <c r="T61" s="30">
        <f>五年级!C400</f>
        <v>26</v>
      </c>
      <c r="U61" s="30">
        <f>五年级!D400</f>
        <v>31</v>
      </c>
      <c r="V61" s="30">
        <f>五年级!E400</f>
        <v>20</v>
      </c>
      <c r="W61" s="265"/>
      <c r="X61" s="265"/>
      <c r="Y61" s="265"/>
    </row>
    <row r="62" ht="26.25" customHeight="1" spans="1:25">
      <c r="A62" s="125" t="s">
        <v>201</v>
      </c>
      <c r="B62" s="30">
        <f>五年级!C51</f>
        <v>4</v>
      </c>
      <c r="C62" s="30">
        <f>五年级!D51</f>
        <v>4</v>
      </c>
      <c r="D62" s="30">
        <f>五年级!E51</f>
        <v>8</v>
      </c>
      <c r="E62" s="141">
        <f>五年级!C109</f>
        <v>4</v>
      </c>
      <c r="F62" s="141">
        <f>五年级!D109</f>
        <v>4</v>
      </c>
      <c r="G62" s="141">
        <f>五年级!E109</f>
        <v>7</v>
      </c>
      <c r="H62" s="30">
        <f>五年级!C167</f>
        <v>11</v>
      </c>
      <c r="I62" s="30">
        <f>五年级!D167</f>
        <v>4</v>
      </c>
      <c r="J62" s="30">
        <f>五年级!E167</f>
        <v>8</v>
      </c>
      <c r="K62" s="141">
        <f>五年级!C225</f>
        <v>9</v>
      </c>
      <c r="L62" s="141">
        <f>五年级!D225</f>
        <v>2</v>
      </c>
      <c r="M62" s="141">
        <f>五年级!E225</f>
        <v>8</v>
      </c>
      <c r="N62" s="30">
        <f>五年级!C283</f>
        <v>5</v>
      </c>
      <c r="O62" s="30">
        <f>五年级!D283</f>
        <v>5</v>
      </c>
      <c r="P62" s="30">
        <f>五年级!E283</f>
        <v>5</v>
      </c>
      <c r="Q62" s="141">
        <f>五年级!C342</f>
        <v>6</v>
      </c>
      <c r="R62" s="141">
        <f>五年级!D342</f>
        <v>4</v>
      </c>
      <c r="S62" s="141">
        <f>五年级!E342</f>
        <v>5</v>
      </c>
      <c r="T62" s="30">
        <f>五年级!C401</f>
        <v>10</v>
      </c>
      <c r="U62" s="30">
        <f>五年级!D401</f>
        <v>7</v>
      </c>
      <c r="V62" s="30">
        <f>五年级!E401</f>
        <v>8</v>
      </c>
      <c r="W62" s="265"/>
      <c r="X62" s="265"/>
      <c r="Y62" s="265"/>
    </row>
    <row r="63" ht="26.25" customHeight="1" spans="1:25">
      <c r="A63" s="125" t="s">
        <v>202</v>
      </c>
      <c r="B63" s="30">
        <f>五年级!C52</f>
        <v>3</v>
      </c>
      <c r="C63" s="30">
        <f>五年级!D52</f>
        <v>3</v>
      </c>
      <c r="D63" s="30">
        <f>五年级!E52</f>
        <v>1</v>
      </c>
      <c r="E63" s="141">
        <f>五年级!C110</f>
        <v>2</v>
      </c>
      <c r="F63" s="141">
        <f>五年级!D110</f>
        <v>2</v>
      </c>
      <c r="G63" s="141">
        <f>五年级!E110</f>
        <v>2</v>
      </c>
      <c r="H63" s="30">
        <f>五年级!C168</f>
        <v>3</v>
      </c>
      <c r="I63" s="30">
        <f>五年级!D168</f>
        <v>2</v>
      </c>
      <c r="J63" s="30">
        <f>五年级!E168</f>
        <v>6</v>
      </c>
      <c r="K63" s="141">
        <f>五年级!C226</f>
        <v>2</v>
      </c>
      <c r="L63" s="141">
        <f>五年级!D226</f>
        <v>3</v>
      </c>
      <c r="M63" s="141">
        <f>五年级!E226</f>
        <v>2</v>
      </c>
      <c r="N63" s="30">
        <f>五年级!C284</f>
        <v>5</v>
      </c>
      <c r="O63" s="30">
        <f>五年级!D284</f>
        <v>1</v>
      </c>
      <c r="P63" s="30">
        <f>五年级!E284</f>
        <v>5</v>
      </c>
      <c r="Q63" s="141">
        <f>五年级!C343</f>
        <v>4</v>
      </c>
      <c r="R63" s="141">
        <f>五年级!D343</f>
        <v>2</v>
      </c>
      <c r="S63" s="141">
        <f>五年级!E343</f>
        <v>10</v>
      </c>
      <c r="T63" s="30">
        <f>五年级!C402</f>
        <v>4</v>
      </c>
      <c r="U63" s="30">
        <f>五年级!D402</f>
        <v>1</v>
      </c>
      <c r="V63" s="30">
        <f>五年级!E402</f>
        <v>3</v>
      </c>
      <c r="W63" s="265"/>
      <c r="X63" s="265"/>
      <c r="Y63" s="265"/>
    </row>
    <row r="64" ht="26.25" customHeight="1" spans="1:25">
      <c r="A64" s="125" t="s">
        <v>184</v>
      </c>
      <c r="B64" s="30">
        <f>五年级!C53</f>
        <v>1</v>
      </c>
      <c r="C64" s="30">
        <f>五年级!D53</f>
        <v>4</v>
      </c>
      <c r="D64" s="30">
        <f>五年级!E53</f>
        <v>8</v>
      </c>
      <c r="E64" s="141">
        <f>五年级!C111</f>
        <v>3</v>
      </c>
      <c r="F64" s="141">
        <f>五年级!D111</f>
        <v>7</v>
      </c>
      <c r="G64" s="141">
        <f>五年级!E111</f>
        <v>4</v>
      </c>
      <c r="H64" s="30">
        <f>五年级!C169</f>
        <v>2</v>
      </c>
      <c r="I64" s="30">
        <f>五年级!D169</f>
        <v>5</v>
      </c>
      <c r="J64" s="30">
        <f>五年级!E169</f>
        <v>4</v>
      </c>
      <c r="K64" s="141">
        <f>五年级!C227</f>
        <v>2</v>
      </c>
      <c r="L64" s="141">
        <f>五年级!D227</f>
        <v>4</v>
      </c>
      <c r="M64" s="141">
        <f>五年级!E227</f>
        <v>9</v>
      </c>
      <c r="N64" s="30">
        <f>五年级!C285</f>
        <v>4</v>
      </c>
      <c r="O64" s="30">
        <f>五年级!D285</f>
        <v>2</v>
      </c>
      <c r="P64" s="30">
        <f>五年级!E285</f>
        <v>11</v>
      </c>
      <c r="Q64" s="141">
        <f>五年级!C344</f>
        <v>2</v>
      </c>
      <c r="R64" s="141">
        <f>五年级!D344</f>
        <v>1</v>
      </c>
      <c r="S64" s="141">
        <f>五年级!E344</f>
        <v>6</v>
      </c>
      <c r="T64" s="30">
        <f>五年级!C403</f>
        <v>4</v>
      </c>
      <c r="U64" s="30">
        <f>五年级!D403</f>
        <v>5</v>
      </c>
      <c r="V64" s="30">
        <f>五年级!E403</f>
        <v>13</v>
      </c>
      <c r="W64" s="265"/>
      <c r="X64" s="265"/>
      <c r="Y64" s="265"/>
    </row>
    <row r="65" ht="26.25" customHeight="1" spans="1:25">
      <c r="A65" s="260" t="s">
        <v>96</v>
      </c>
      <c r="B65" s="261">
        <f>五年级!C54</f>
        <v>0.813953488372093</v>
      </c>
      <c r="C65" s="261">
        <f>五年级!D54</f>
        <v>0.744186046511628</v>
      </c>
      <c r="D65" s="261">
        <f>五年级!E54</f>
        <v>0.604651162790698</v>
      </c>
      <c r="E65" s="262">
        <f>五年级!C112</f>
        <v>0.795454545454546</v>
      </c>
      <c r="F65" s="262">
        <f>五年级!D112</f>
        <v>0.704545454545455</v>
      </c>
      <c r="G65" s="262">
        <f>五年级!E112</f>
        <v>0.704545454545455</v>
      </c>
      <c r="H65" s="261">
        <f>五年级!C170</f>
        <v>0.644444444444445</v>
      </c>
      <c r="I65" s="261">
        <f>五年级!D170</f>
        <v>0.755555555555556</v>
      </c>
      <c r="J65" s="261">
        <f>五年级!E170</f>
        <v>0.6</v>
      </c>
      <c r="K65" s="262">
        <f>五年级!C228</f>
        <v>0.697674418604651</v>
      </c>
      <c r="L65" s="262">
        <f>五年级!D228</f>
        <v>0.790697674418605</v>
      </c>
      <c r="M65" s="262">
        <f>五年级!E228</f>
        <v>0.558139534883721</v>
      </c>
      <c r="N65" s="261">
        <f>五年级!C286</f>
        <v>0.688888888888889</v>
      </c>
      <c r="O65" s="261">
        <f>五年级!D286</f>
        <v>0.822222222222222</v>
      </c>
      <c r="P65" s="261">
        <f>五年级!E286</f>
        <v>0.533333333333333</v>
      </c>
      <c r="Q65" s="262">
        <f>五年级!C345</f>
        <v>0.727272727272727</v>
      </c>
      <c r="R65" s="262">
        <f>五年级!D345</f>
        <v>0.840909090909091</v>
      </c>
      <c r="S65" s="262">
        <f>五年级!E345</f>
        <v>0.522727272727273</v>
      </c>
      <c r="T65" s="261">
        <f>五年级!C404</f>
        <v>0.590909090909091</v>
      </c>
      <c r="U65" s="261">
        <f>五年级!D404</f>
        <v>0.704545454545455</v>
      </c>
      <c r="V65" s="261">
        <f>五年级!E404</f>
        <v>0.454545454545455</v>
      </c>
      <c r="W65" s="264"/>
      <c r="X65" s="264"/>
      <c r="Y65" s="264"/>
    </row>
    <row r="66" ht="26.25" customHeight="1" spans="1:25">
      <c r="A66" s="260" t="s">
        <v>97</v>
      </c>
      <c r="B66" s="261">
        <f>五年级!C55</f>
        <v>0.976744186046512</v>
      </c>
      <c r="C66" s="261">
        <f>五年级!D55</f>
        <v>0.906976744186047</v>
      </c>
      <c r="D66" s="261">
        <f>五年级!E55</f>
        <v>0.813953488372093</v>
      </c>
      <c r="E66" s="262">
        <f>五年级!C113</f>
        <v>0.931818181818182</v>
      </c>
      <c r="F66" s="262">
        <f>五年级!D113</f>
        <v>0.840909090909091</v>
      </c>
      <c r="G66" s="262">
        <f>五年级!E113</f>
        <v>0.909090909090909</v>
      </c>
      <c r="H66" s="261">
        <f>五年级!C171</f>
        <v>0.955555555555556</v>
      </c>
      <c r="I66" s="261">
        <f>五年级!D171</f>
        <v>0.888888888888889</v>
      </c>
      <c r="J66" s="261">
        <f>五年级!E171</f>
        <v>0.911111111111111</v>
      </c>
      <c r="K66" s="262">
        <f>五年级!C229</f>
        <v>0.953488372093023</v>
      </c>
      <c r="L66" s="262">
        <f>五年级!D229</f>
        <v>0.906976744186047</v>
      </c>
      <c r="M66" s="262">
        <f>五年级!E229</f>
        <v>0.790697674418605</v>
      </c>
      <c r="N66" s="261">
        <f>五年级!C287</f>
        <v>0.911111111111111</v>
      </c>
      <c r="O66" s="261">
        <f>五年级!D287</f>
        <v>0.955555555555556</v>
      </c>
      <c r="P66" s="261">
        <f>五年级!E287</f>
        <v>0.755555555555556</v>
      </c>
      <c r="Q66" s="262">
        <f>五年级!C346</f>
        <v>0.954545454545455</v>
      </c>
      <c r="R66" s="262">
        <f>五年级!D346</f>
        <v>0.977272727272727</v>
      </c>
      <c r="S66" s="262">
        <f>五年级!E346</f>
        <v>0.863636363636364</v>
      </c>
      <c r="T66" s="261">
        <f>五年级!C405</f>
        <v>0.909090909090909</v>
      </c>
      <c r="U66" s="261">
        <f>五年级!D405</f>
        <v>0.886363636363637</v>
      </c>
      <c r="V66" s="261">
        <f>五年级!E405</f>
        <v>0.704545454545455</v>
      </c>
      <c r="W66" s="264"/>
      <c r="X66" s="264"/>
      <c r="Y66" s="264"/>
    </row>
    <row r="67" ht="26.25" customHeight="1" spans="1:25">
      <c r="A67" s="263" t="s">
        <v>98</v>
      </c>
      <c r="B67" s="257">
        <f>五年级!C56</f>
        <v>10.6476202114993</v>
      </c>
      <c r="C67" s="257">
        <f>五年级!D56</f>
        <v>18.9731479544147</v>
      </c>
      <c r="D67" s="257">
        <f>五年级!E56</f>
        <v>17.6667189033683</v>
      </c>
      <c r="E67" s="258">
        <f>五年级!C114</f>
        <v>16.0876135825747</v>
      </c>
      <c r="F67" s="258">
        <f>五年级!D114</f>
        <v>21.6741039303574</v>
      </c>
      <c r="G67" s="258">
        <f>五年级!E114</f>
        <v>17.5769337304819</v>
      </c>
      <c r="H67" s="257">
        <f>五年级!C172</f>
        <v>9.96949893880877</v>
      </c>
      <c r="I67" s="257">
        <f>五年级!D172</f>
        <v>16.2981067252697</v>
      </c>
      <c r="J67" s="257">
        <f>五年级!E172</f>
        <v>13.5263211419944</v>
      </c>
      <c r="K67" s="258">
        <f>五年级!C230</f>
        <v>11.0366724847158</v>
      </c>
      <c r="L67" s="258">
        <f>五年级!D230</f>
        <v>18.0522497470601</v>
      </c>
      <c r="M67" s="258">
        <f>五年级!E230</f>
        <v>19.6100551647845</v>
      </c>
      <c r="N67" s="257">
        <f>五年级!C288</f>
        <v>18.2879810948408</v>
      </c>
      <c r="O67" s="257">
        <f>五年级!D288</f>
        <v>14.052094635191</v>
      </c>
      <c r="P67" s="257">
        <f>五年级!E288</f>
        <v>18.5747738134875</v>
      </c>
      <c r="Q67" s="258">
        <f>五年级!C347</f>
        <v>15.2098560109276</v>
      </c>
      <c r="R67" s="258">
        <f>五年级!D347</f>
        <v>12.7963548175774</v>
      </c>
      <c r="S67" s="258">
        <f>五年级!E347</f>
        <v>18.0365496904405</v>
      </c>
      <c r="T67" s="257">
        <f>五年级!C406</f>
        <v>16.4212677289739</v>
      </c>
      <c r="U67" s="257">
        <f>五年级!D406</f>
        <v>18.8495314571005</v>
      </c>
      <c r="V67" s="257">
        <f>五年级!E406</f>
        <v>23.0755578247152</v>
      </c>
      <c r="W67" s="264"/>
      <c r="X67" s="264"/>
      <c r="Y67" s="264"/>
    </row>
    <row r="68" ht="26.25" customHeight="1" spans="1:25">
      <c r="A68" s="264"/>
      <c r="B68" s="265"/>
      <c r="C68" s="265"/>
      <c r="D68" s="265"/>
      <c r="E68" s="265"/>
      <c r="F68" s="265"/>
      <c r="G68" s="265"/>
      <c r="H68" s="265"/>
      <c r="I68" s="265"/>
      <c r="J68" s="265"/>
      <c r="K68" s="265"/>
      <c r="L68" s="265"/>
      <c r="M68" s="265"/>
      <c r="N68" s="265"/>
      <c r="O68" s="265"/>
      <c r="P68" s="265"/>
      <c r="Q68" s="265"/>
      <c r="R68" s="265"/>
      <c r="S68" s="265"/>
      <c r="T68" s="265"/>
      <c r="U68" s="265"/>
      <c r="V68" s="265"/>
      <c r="W68" s="265"/>
      <c r="X68" s="265"/>
      <c r="Y68" s="265"/>
    </row>
    <row r="69" ht="26.25" customHeight="1" spans="1:25">
      <c r="A69" s="251"/>
      <c r="B69" s="8" t="s">
        <v>203</v>
      </c>
      <c r="C69" s="8"/>
      <c r="D69" s="8"/>
      <c r="E69" s="7" t="s">
        <v>204</v>
      </c>
      <c r="F69" s="7"/>
      <c r="G69" s="7"/>
      <c r="H69" s="8" t="s">
        <v>205</v>
      </c>
      <c r="I69" s="8"/>
      <c r="J69" s="8"/>
      <c r="K69" s="7" t="s">
        <v>206</v>
      </c>
      <c r="L69" s="7"/>
      <c r="M69" s="7"/>
      <c r="N69" s="8" t="s">
        <v>207</v>
      </c>
      <c r="O69" s="8"/>
      <c r="P69" s="8"/>
      <c r="Q69" s="7" t="s">
        <v>208</v>
      </c>
      <c r="R69" s="7"/>
      <c r="S69" s="7"/>
      <c r="T69" s="265"/>
      <c r="U69" s="265"/>
      <c r="V69" s="265"/>
      <c r="W69" s="265"/>
      <c r="X69" s="265"/>
      <c r="Y69" s="265"/>
    </row>
    <row r="70" ht="26.25" customHeight="1" spans="1:25">
      <c r="A70" s="251"/>
      <c r="B70" s="252" t="s">
        <v>1</v>
      </c>
      <c r="C70" s="253" t="s">
        <v>99</v>
      </c>
      <c r="D70" s="253" t="s">
        <v>124</v>
      </c>
      <c r="E70" s="125" t="s">
        <v>1</v>
      </c>
      <c r="F70" s="77" t="s">
        <v>99</v>
      </c>
      <c r="G70" s="77" t="s">
        <v>124</v>
      </c>
      <c r="H70" s="252" t="s">
        <v>1</v>
      </c>
      <c r="I70" s="253" t="s">
        <v>99</v>
      </c>
      <c r="J70" s="253" t="s">
        <v>124</v>
      </c>
      <c r="K70" s="125" t="s">
        <v>1</v>
      </c>
      <c r="L70" s="125" t="s">
        <v>99</v>
      </c>
      <c r="M70" s="125" t="s">
        <v>124</v>
      </c>
      <c r="N70" s="252" t="s">
        <v>1</v>
      </c>
      <c r="O70" s="253" t="s">
        <v>99</v>
      </c>
      <c r="P70" s="253" t="s">
        <v>124</v>
      </c>
      <c r="Q70" s="125" t="s">
        <v>1</v>
      </c>
      <c r="R70" s="125" t="s">
        <v>99</v>
      </c>
      <c r="S70" s="125" t="s">
        <v>124</v>
      </c>
      <c r="T70" s="265"/>
      <c r="U70" s="265"/>
      <c r="V70" s="265"/>
      <c r="W70" s="265"/>
      <c r="X70" s="265"/>
      <c r="Y70" s="265"/>
    </row>
    <row r="71" ht="26.25" customHeight="1" spans="1:25">
      <c r="A71" s="125" t="s">
        <v>152</v>
      </c>
      <c r="B71" s="254" t="str">
        <f>全校分科目汇总!AS3</f>
        <v>姚衍仪</v>
      </c>
      <c r="C71" s="254" t="str">
        <f>全校分科目汇总!AS15</f>
        <v>谢晓燕</v>
      </c>
      <c r="D71" s="277" t="str">
        <f>全校分科目汇总!AS27</f>
        <v>黄梓瑶</v>
      </c>
      <c r="E71" s="125" t="str">
        <f>全校分科目汇总!AT3</f>
        <v>姚衍仪</v>
      </c>
      <c r="F71" s="125" t="str">
        <f>全校分科目汇总!AT15</f>
        <v>谢晓燕</v>
      </c>
      <c r="G71" s="125" t="str">
        <f>全校分科目汇总!AT27</f>
        <v>黄梓瑶</v>
      </c>
      <c r="H71" s="254" t="str">
        <f>全校分科目汇总!AU3</f>
        <v>王秋月</v>
      </c>
      <c r="I71" s="254" t="str">
        <f>全校分科目汇总!AU15</f>
        <v>刘祺</v>
      </c>
      <c r="J71" s="277" t="str">
        <f>全校分科目汇总!AU27</f>
        <v>张丽卿</v>
      </c>
      <c r="K71" s="125" t="str">
        <f>全校分科目汇总!AV3</f>
        <v>姚兰妮</v>
      </c>
      <c r="L71" s="125" t="str">
        <f>全校分科目汇总!AV15</f>
        <v>刘祺</v>
      </c>
      <c r="M71" s="125" t="str">
        <f>全校分科目汇总!AV27</f>
        <v>张丽卿</v>
      </c>
      <c r="N71" s="254" t="str">
        <f>全校分科目汇总!AW3</f>
        <v>王秋月</v>
      </c>
      <c r="O71" s="254" t="str">
        <f>全校分科目汇总!AW15</f>
        <v>钟子杰</v>
      </c>
      <c r="P71" s="277" t="str">
        <f>全校分科目汇总!AW27</f>
        <v>李未</v>
      </c>
      <c r="Q71" s="125" t="str">
        <f>全校分科目汇总!AX3</f>
        <v>陆柳娟</v>
      </c>
      <c r="R71" s="125" t="str">
        <f>全校分科目汇总!AX15</f>
        <v>钟子杰</v>
      </c>
      <c r="S71" s="125" t="str">
        <f>全校分科目汇总!AX27</f>
        <v>邵玉玲</v>
      </c>
      <c r="T71" s="265"/>
      <c r="U71" s="265"/>
      <c r="V71" s="265"/>
      <c r="W71" s="265"/>
      <c r="X71" s="265"/>
      <c r="Y71" s="265"/>
    </row>
    <row r="72" ht="26.25" customHeight="1" spans="1:25">
      <c r="A72" s="125" t="s">
        <v>90</v>
      </c>
      <c r="B72" s="30">
        <f>六年级!C48</f>
        <v>3594</v>
      </c>
      <c r="C72" s="30">
        <f>六年级!D48</f>
        <v>3514</v>
      </c>
      <c r="D72" s="30">
        <f>六年级!E48</f>
        <v>3290</v>
      </c>
      <c r="E72" s="125">
        <f>六年级!C106</f>
        <v>3499</v>
      </c>
      <c r="F72" s="125">
        <f>六年级!D106</f>
        <v>3048.5</v>
      </c>
      <c r="G72" s="125">
        <f>六年级!E106</f>
        <v>2866.5</v>
      </c>
      <c r="H72" s="30">
        <f>六年级!C164</f>
        <v>3518.5</v>
      </c>
      <c r="I72" s="30">
        <f>六年级!D164</f>
        <v>3191</v>
      </c>
      <c r="J72" s="30">
        <f>六年级!E164</f>
        <v>3034.5</v>
      </c>
      <c r="K72" s="125">
        <f>六年级!C221</f>
        <v>3413.5</v>
      </c>
      <c r="L72" s="125">
        <f>六年级!D221</f>
        <v>3139</v>
      </c>
      <c r="M72" s="125">
        <f>六年级!E221</f>
        <v>3100.5</v>
      </c>
      <c r="N72" s="30">
        <f>六年级!C278</f>
        <v>3530.5</v>
      </c>
      <c r="O72" s="30">
        <f>六年级!D278</f>
        <v>3071</v>
      </c>
      <c r="P72" s="30">
        <f>六年级!E278</f>
        <v>3044</v>
      </c>
      <c r="Q72" s="125">
        <f>六年级!C336</f>
        <v>3736</v>
      </c>
      <c r="R72" s="125">
        <f>六年级!D336</f>
        <v>2977.5</v>
      </c>
      <c r="S72" s="125">
        <f>六年级!E336</f>
        <v>3071</v>
      </c>
      <c r="T72" s="265"/>
      <c r="U72"/>
      <c r="V72" s="265"/>
      <c r="W72" s="265"/>
      <c r="X72" s="265"/>
      <c r="Y72" s="265"/>
    </row>
    <row r="73" ht="26.25" customHeight="1" spans="1:25">
      <c r="A73" s="256" t="s">
        <v>91</v>
      </c>
      <c r="B73" s="30">
        <f>六年级!C49</f>
        <v>87.6585365853659</v>
      </c>
      <c r="C73" s="30">
        <f>六年级!D49</f>
        <v>85.7073170731707</v>
      </c>
      <c r="D73" s="30">
        <f>六年级!E49</f>
        <v>80.2439024390244</v>
      </c>
      <c r="E73" s="125">
        <f>六年级!C107</f>
        <v>89.7179487179487</v>
      </c>
      <c r="F73" s="125">
        <f>六年级!D107</f>
        <v>78.1666666666667</v>
      </c>
      <c r="G73" s="125">
        <f>六年级!E107</f>
        <v>73.5</v>
      </c>
      <c r="H73" s="30">
        <f>六年级!C165</f>
        <v>87.9625</v>
      </c>
      <c r="I73" s="30">
        <f>六年级!D165</f>
        <v>79.775</v>
      </c>
      <c r="J73" s="30">
        <f>六年级!E165</f>
        <v>75.8625</v>
      </c>
      <c r="K73" s="125">
        <f>六年级!C222</f>
        <v>85.3375</v>
      </c>
      <c r="L73" s="125">
        <f>六年级!D222</f>
        <v>78.475</v>
      </c>
      <c r="M73" s="125">
        <f>六年级!E222</f>
        <v>77.5125</v>
      </c>
      <c r="N73" s="30">
        <f>六年级!C279</f>
        <v>90.525641025641</v>
      </c>
      <c r="O73" s="30">
        <f>六年级!D279</f>
        <v>78.7435897435898</v>
      </c>
      <c r="P73" s="30">
        <f>六年级!E279</f>
        <v>78.0512820512821</v>
      </c>
      <c r="Q73" s="125">
        <f>六年级!C337</f>
        <v>91.1219512195122</v>
      </c>
      <c r="R73" s="125">
        <f>六年级!D337</f>
        <v>72.6219512195122</v>
      </c>
      <c r="S73" s="125">
        <f>六年级!E337</f>
        <v>74.9024390243903</v>
      </c>
      <c r="T73" s="265"/>
      <c r="U73" s="265"/>
      <c r="V73" s="265"/>
      <c r="W73" s="265"/>
      <c r="X73" s="265"/>
      <c r="Y73" s="265"/>
    </row>
    <row r="74" ht="26.25" customHeight="1" spans="1:25">
      <c r="A74" s="125" t="s">
        <v>200</v>
      </c>
      <c r="B74" s="30">
        <f>六年级!C50</f>
        <v>35</v>
      </c>
      <c r="C74" s="30">
        <f>六年级!D50</f>
        <v>31</v>
      </c>
      <c r="D74" s="30">
        <f>六年级!E50</f>
        <v>23</v>
      </c>
      <c r="E74" s="125">
        <f>六年级!C108</f>
        <v>35</v>
      </c>
      <c r="F74" s="125">
        <f>六年级!D108</f>
        <v>24</v>
      </c>
      <c r="G74" s="125">
        <f>六年级!E108</f>
        <v>17</v>
      </c>
      <c r="H74" s="30">
        <f>六年级!C166</f>
        <v>36</v>
      </c>
      <c r="I74" s="30">
        <f>六年级!D166</f>
        <v>25</v>
      </c>
      <c r="J74" s="30">
        <f>六年级!E166</f>
        <v>23</v>
      </c>
      <c r="K74" s="125">
        <f>六年级!C223</f>
        <v>34</v>
      </c>
      <c r="L74" s="125">
        <f>六年级!D223</f>
        <v>23</v>
      </c>
      <c r="M74" s="125">
        <f>六年级!E223</f>
        <v>25</v>
      </c>
      <c r="N74" s="30">
        <f>六年级!C280</f>
        <v>34</v>
      </c>
      <c r="O74" s="30">
        <f>六年级!D280</f>
        <v>22</v>
      </c>
      <c r="P74" s="30">
        <f>六年级!E280</f>
        <v>22</v>
      </c>
      <c r="Q74" s="125">
        <f>六年级!C338</f>
        <v>41</v>
      </c>
      <c r="R74" s="125">
        <f>六年级!D338</f>
        <v>18</v>
      </c>
      <c r="S74" s="125">
        <f>六年级!E338</f>
        <v>22</v>
      </c>
      <c r="T74" s="265"/>
      <c r="U74" s="265"/>
      <c r="V74" s="265"/>
      <c r="W74" s="265"/>
      <c r="X74" s="265"/>
      <c r="Y74" s="265"/>
    </row>
    <row r="75" ht="26.25" customHeight="1" spans="1:25">
      <c r="A75" s="125" t="s">
        <v>201</v>
      </c>
      <c r="B75" s="30">
        <f>六年级!C51</f>
        <v>3</v>
      </c>
      <c r="C75" s="30">
        <f>六年级!D51</f>
        <v>4</v>
      </c>
      <c r="D75" s="30">
        <f>六年级!E51</f>
        <v>10</v>
      </c>
      <c r="E75" s="125">
        <f>六年级!C109</f>
        <v>2</v>
      </c>
      <c r="F75" s="125">
        <f>六年级!D109</f>
        <v>6</v>
      </c>
      <c r="G75" s="125">
        <f>六年级!E109</f>
        <v>10</v>
      </c>
      <c r="H75" s="30">
        <f>六年级!C167</f>
        <v>3</v>
      </c>
      <c r="I75" s="30">
        <f>六年级!D167</f>
        <v>6</v>
      </c>
      <c r="J75" s="30">
        <f>六年级!E167</f>
        <v>2</v>
      </c>
      <c r="K75" s="125">
        <f>六年级!C224</f>
        <v>2</v>
      </c>
      <c r="L75" s="125">
        <f>六年级!D224</f>
        <v>9</v>
      </c>
      <c r="M75" s="125">
        <f>六年级!E224</f>
        <v>6</v>
      </c>
      <c r="N75" s="30">
        <f>六年级!C281</f>
        <v>5</v>
      </c>
      <c r="O75" s="30">
        <f>六年级!D281</f>
        <v>7</v>
      </c>
      <c r="P75" s="30">
        <f>六年级!E281</f>
        <v>6</v>
      </c>
      <c r="Q75" s="125">
        <f>六年级!C339</f>
        <v>0</v>
      </c>
      <c r="R75" s="125">
        <f>六年级!D339</f>
        <v>11</v>
      </c>
      <c r="S75" s="125">
        <f>六年级!E339</f>
        <v>3</v>
      </c>
      <c r="T75" s="265"/>
      <c r="U75" s="265"/>
      <c r="V75" s="265"/>
      <c r="W75" s="265"/>
      <c r="X75" s="265"/>
      <c r="Y75" s="265"/>
    </row>
    <row r="76" ht="26.25" customHeight="1" spans="1:25">
      <c r="A76" s="125" t="s">
        <v>202</v>
      </c>
      <c r="B76" s="30">
        <f>六年级!C52</f>
        <v>2</v>
      </c>
      <c r="C76" s="30">
        <f>六年级!D52</f>
        <v>2</v>
      </c>
      <c r="D76" s="30">
        <f>六年级!E52</f>
        <v>3</v>
      </c>
      <c r="E76" s="125">
        <f>六年级!C110</f>
        <v>1</v>
      </c>
      <c r="F76" s="125">
        <f>六年级!D110</f>
        <v>3</v>
      </c>
      <c r="G76" s="125">
        <f>六年级!E110</f>
        <v>5</v>
      </c>
      <c r="H76" s="30">
        <f>六年级!C168</f>
        <v>0</v>
      </c>
      <c r="I76" s="30">
        <f>六年级!D168</f>
        <v>5</v>
      </c>
      <c r="J76" s="30">
        <f>六年级!E168</f>
        <v>7</v>
      </c>
      <c r="K76" s="125">
        <f>六年级!C225</f>
        <v>1</v>
      </c>
      <c r="L76" s="125">
        <f>六年级!D225</f>
        <v>3</v>
      </c>
      <c r="M76" s="125">
        <f>六年级!E225</f>
        <v>1</v>
      </c>
      <c r="N76" s="30">
        <f>六年级!C282</f>
        <v>0</v>
      </c>
      <c r="O76" s="30">
        <f>六年级!D282</f>
        <v>6</v>
      </c>
      <c r="P76" s="30">
        <f>六年级!E282</f>
        <v>6</v>
      </c>
      <c r="Q76" s="125">
        <f>六年级!C340</f>
        <v>0</v>
      </c>
      <c r="R76" s="125">
        <f>六年级!D340</f>
        <v>4</v>
      </c>
      <c r="S76" s="125">
        <f>六年级!E340</f>
        <v>6</v>
      </c>
      <c r="T76" s="265"/>
      <c r="U76"/>
      <c r="V76" s="265"/>
      <c r="W76" s="265"/>
      <c r="X76" s="265"/>
      <c r="Y76" s="265"/>
    </row>
    <row r="77" ht="26.25" customHeight="1" spans="1:25">
      <c r="A77" s="125" t="s">
        <v>184</v>
      </c>
      <c r="B77" s="30">
        <f>六年级!C53</f>
        <v>1</v>
      </c>
      <c r="C77" s="30">
        <f>六年级!D53</f>
        <v>4</v>
      </c>
      <c r="D77" s="30">
        <f>六年级!E53</f>
        <v>5</v>
      </c>
      <c r="E77" s="125">
        <f>六年级!C111</f>
        <v>1</v>
      </c>
      <c r="F77" s="125">
        <f>六年级!D111</f>
        <v>6</v>
      </c>
      <c r="G77" s="125">
        <f>六年级!E111</f>
        <v>7</v>
      </c>
      <c r="H77" s="30">
        <f>六年级!C169</f>
        <v>1</v>
      </c>
      <c r="I77" s="30">
        <f>六年级!D169</f>
        <v>4</v>
      </c>
      <c r="J77" s="30">
        <f>六年级!E169</f>
        <v>8</v>
      </c>
      <c r="K77" s="125">
        <f>六年级!C226</f>
        <v>3</v>
      </c>
      <c r="L77" s="125">
        <f>六年级!D226</f>
        <v>5</v>
      </c>
      <c r="M77" s="125">
        <f>六年级!E226</f>
        <v>8</v>
      </c>
      <c r="N77" s="30">
        <f>六年级!C283</f>
        <v>0</v>
      </c>
      <c r="O77" s="30">
        <f>六年级!D283</f>
        <v>4</v>
      </c>
      <c r="P77" s="30">
        <f>六年级!E283</f>
        <v>5</v>
      </c>
      <c r="Q77" s="125">
        <f>六年级!C341</f>
        <v>0</v>
      </c>
      <c r="R77" s="125">
        <f>六年级!D341</f>
        <v>8</v>
      </c>
      <c r="S77" s="125">
        <f>六年级!E341</f>
        <v>10</v>
      </c>
      <c r="T77" s="265"/>
      <c r="U77" s="265"/>
      <c r="V77" s="265"/>
      <c r="W77" s="265"/>
      <c r="X77" s="265"/>
      <c r="Y77" s="265"/>
    </row>
    <row r="78" ht="26.25" customHeight="1" spans="1:25">
      <c r="A78" s="260" t="s">
        <v>96</v>
      </c>
      <c r="B78" s="30">
        <f>六年级!C54</f>
        <v>0.853658536585366</v>
      </c>
      <c r="C78" s="30">
        <f>六年级!D54</f>
        <v>0.75609756097561</v>
      </c>
      <c r="D78" s="30">
        <f>六年级!E54</f>
        <v>0.560975609756098</v>
      </c>
      <c r="E78" s="125">
        <f>六年级!C112</f>
        <v>0.897435897435898</v>
      </c>
      <c r="F78" s="125">
        <f>六年级!D112</f>
        <v>0.615384615384616</v>
      </c>
      <c r="G78" s="125">
        <f>六年级!E112</f>
        <v>0.435897435897436</v>
      </c>
      <c r="H78" s="30">
        <f>六年级!C170</f>
        <v>0.9</v>
      </c>
      <c r="I78" s="30">
        <f>六年级!D170</f>
        <v>0.625</v>
      </c>
      <c r="J78" s="30">
        <f>六年级!E170</f>
        <v>0.575</v>
      </c>
      <c r="K78" s="125">
        <f>六年级!C227</f>
        <v>0.85</v>
      </c>
      <c r="L78" s="125">
        <f>六年级!D227</f>
        <v>0.575</v>
      </c>
      <c r="M78" s="125">
        <f>六年级!E227</f>
        <v>0.625</v>
      </c>
      <c r="N78" s="30">
        <f>六年级!C284</f>
        <v>0.871794871794872</v>
      </c>
      <c r="O78" s="30">
        <f>六年级!D284</f>
        <v>0.564102564102564</v>
      </c>
      <c r="P78" s="30">
        <f>六年级!E284</f>
        <v>0.564102564102564</v>
      </c>
      <c r="Q78" s="125">
        <f>六年级!C342</f>
        <v>1</v>
      </c>
      <c r="R78" s="125">
        <f>六年级!D342</f>
        <v>0.439024390243903</v>
      </c>
      <c r="S78" s="125">
        <f>六年级!E342</f>
        <v>0.536585365853659</v>
      </c>
      <c r="T78" s="265"/>
      <c r="U78" s="265"/>
      <c r="V78" s="265"/>
      <c r="W78" s="265"/>
      <c r="X78" s="265"/>
      <c r="Y78" s="265"/>
    </row>
    <row r="79" ht="26.25" customHeight="1" spans="1:25">
      <c r="A79" s="260" t="s">
        <v>97</v>
      </c>
      <c r="B79" s="30">
        <f>六年级!C55</f>
        <v>0.975609756097561</v>
      </c>
      <c r="C79" s="30">
        <f>六年级!D55</f>
        <v>0.902439024390244</v>
      </c>
      <c r="D79" s="30">
        <f>六年级!E55</f>
        <v>0.878048780487805</v>
      </c>
      <c r="E79" s="125">
        <f>六年级!C113</f>
        <v>0.974358974358975</v>
      </c>
      <c r="F79" s="125">
        <f>六年级!D113</f>
        <v>0.846153846153846</v>
      </c>
      <c r="G79" s="125">
        <f>六年级!E113</f>
        <v>0.820512820512821</v>
      </c>
      <c r="H79" s="30">
        <f>六年级!C171</f>
        <v>0.975</v>
      </c>
      <c r="I79" s="30">
        <f>六年级!D171</f>
        <v>0.9</v>
      </c>
      <c r="J79" s="30">
        <f>六年级!E171</f>
        <v>0.8</v>
      </c>
      <c r="K79" s="125">
        <f>六年级!C228</f>
        <v>0.925</v>
      </c>
      <c r="L79" s="125">
        <f>六年级!D228</f>
        <v>0.875</v>
      </c>
      <c r="M79" s="125">
        <f>六年级!E228</f>
        <v>0.8</v>
      </c>
      <c r="N79" s="30">
        <f>六年级!C285</f>
        <v>1</v>
      </c>
      <c r="O79" s="30">
        <f>六年级!D285</f>
        <v>0.897435897435898</v>
      </c>
      <c r="P79" s="30">
        <f>六年级!E285</f>
        <v>0.871794871794872</v>
      </c>
      <c r="Q79" s="125">
        <f>六年级!C343</f>
        <v>1</v>
      </c>
      <c r="R79" s="125">
        <f>六年级!D343</f>
        <v>0.804878048780488</v>
      </c>
      <c r="S79" s="125">
        <f>六年级!E343</f>
        <v>0.75609756097561</v>
      </c>
      <c r="T79" s="265"/>
      <c r="U79" s="265"/>
      <c r="V79" s="265"/>
      <c r="W79" s="265"/>
      <c r="X79" s="265"/>
      <c r="Y79" s="265"/>
    </row>
    <row r="80" ht="26.25" customHeight="1" spans="1:25">
      <c r="A80" s="263" t="s">
        <v>98</v>
      </c>
      <c r="B80" s="30">
        <f>六年级!C56</f>
        <v>16.1842666749185</v>
      </c>
      <c r="C80" s="30">
        <f>六年级!D56</f>
        <v>16.6327897576429</v>
      </c>
      <c r="D80" s="30">
        <f>六年级!E56</f>
        <v>16.1237875324083</v>
      </c>
      <c r="E80" s="125">
        <f>六年级!C114</f>
        <v>8.61897758605277</v>
      </c>
      <c r="F80" s="125">
        <f>六年级!D114</f>
        <v>24.4285567720427</v>
      </c>
      <c r="G80" s="125">
        <f>六年级!E114</f>
        <v>22.0907220343745</v>
      </c>
      <c r="H80" s="30">
        <f>六年级!C172</f>
        <v>13.8916999292051</v>
      </c>
      <c r="I80" s="30">
        <f>六年级!D172</f>
        <v>18.6299834152176</v>
      </c>
      <c r="J80" s="30">
        <f>六年级!E172</f>
        <v>22.2350461128603</v>
      </c>
      <c r="K80" s="125">
        <f>六年级!C229</f>
        <v>15.8895980730501</v>
      </c>
      <c r="L80" s="125">
        <f>六年级!D229</f>
        <v>20.0035093075036</v>
      </c>
      <c r="M80" s="125">
        <f>六年级!E229</f>
        <v>22.1386908966042</v>
      </c>
      <c r="N80" s="30">
        <f>六年级!C286</f>
        <v>7.42147374883105</v>
      </c>
      <c r="O80" s="30">
        <f>六年级!D286</f>
        <v>15.9814332219379</v>
      </c>
      <c r="P80" s="30">
        <f>六年级!E286</f>
        <v>14.2583285319008</v>
      </c>
      <c r="Q80" s="125">
        <f>六年级!C344</f>
        <v>4.45502593680003</v>
      </c>
      <c r="R80" s="125">
        <f>六年级!D344</f>
        <v>22.8669468031384</v>
      </c>
      <c r="S80" s="125">
        <f>六年级!E344</f>
        <v>18.9176569347908</v>
      </c>
      <c r="T80" s="265"/>
      <c r="U80" s="265"/>
      <c r="V80" s="265"/>
      <c r="W80" s="265"/>
      <c r="X80" s="265"/>
      <c r="Y80" s="265"/>
    </row>
    <row r="81" ht="26.25" customHeight="1" spans="1:25">
      <c r="A81" s="264"/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5"/>
    </row>
    <row r="82" ht="26.25" customHeight="1" spans="1:46">
      <c r="A82" s="285" t="s">
        <v>209</v>
      </c>
      <c r="B82" s="286" t="s">
        <v>210</v>
      </c>
      <c r="C82" s="287" t="s">
        <v>211</v>
      </c>
      <c r="D82" s="288" t="s">
        <v>212</v>
      </c>
      <c r="E82" s="286"/>
      <c r="F82" s="286"/>
      <c r="G82" s="286"/>
      <c r="H82" s="288"/>
      <c r="I82" s="288"/>
      <c r="J82" s="288"/>
      <c r="K82" s="286"/>
      <c r="L82" s="286"/>
      <c r="M82" s="297" t="s">
        <v>213</v>
      </c>
      <c r="N82" s="297"/>
      <c r="O82" s="297"/>
      <c r="P82" s="297"/>
      <c r="Q82" s="297"/>
      <c r="R82" s="297"/>
      <c r="S82" s="297"/>
      <c r="T82" s="297"/>
      <c r="U82" s="297"/>
      <c r="V82" s="299" t="s">
        <v>214</v>
      </c>
      <c r="W82" s="286"/>
      <c r="X82" s="286"/>
      <c r="Y82" s="286"/>
      <c r="Z82" s="299"/>
      <c r="AA82" s="299"/>
      <c r="AB82" s="299"/>
      <c r="AC82" s="286"/>
      <c r="AD82" s="286"/>
      <c r="AE82" s="301" t="s">
        <v>215</v>
      </c>
      <c r="AF82" s="301"/>
      <c r="AG82" s="301"/>
      <c r="AH82" s="301"/>
      <c r="AI82" s="301"/>
      <c r="AJ82" s="301"/>
      <c r="AK82" s="301"/>
      <c r="AL82" s="301"/>
      <c r="AM82" s="306" t="s">
        <v>216</v>
      </c>
      <c r="AN82" s="307"/>
      <c r="AO82" s="307"/>
      <c r="AP82" s="307"/>
      <c r="AQ82" s="307"/>
      <c r="AR82" s="307"/>
      <c r="AS82" s="307"/>
      <c r="AT82" s="307"/>
    </row>
    <row r="83" ht="26.25" customHeight="1" spans="1:46">
      <c r="A83" s="285"/>
      <c r="B83" s="286"/>
      <c r="C83" s="287"/>
      <c r="D83" s="289" t="s">
        <v>217</v>
      </c>
      <c r="E83" s="290" t="s">
        <v>218</v>
      </c>
      <c r="F83" s="290" t="s">
        <v>219</v>
      </c>
      <c r="G83" s="291" t="s">
        <v>220</v>
      </c>
      <c r="H83" s="292" t="s">
        <v>221</v>
      </c>
      <c r="I83" s="291" t="s">
        <v>222</v>
      </c>
      <c r="J83" s="292" t="s">
        <v>223</v>
      </c>
      <c r="K83" s="291" t="s">
        <v>224</v>
      </c>
      <c r="L83" s="292" t="s">
        <v>225</v>
      </c>
      <c r="M83" s="298" t="s">
        <v>217</v>
      </c>
      <c r="N83" s="289" t="s">
        <v>218</v>
      </c>
      <c r="O83" s="290" t="s">
        <v>219</v>
      </c>
      <c r="P83" s="291" t="s">
        <v>220</v>
      </c>
      <c r="Q83" s="292" t="s">
        <v>221</v>
      </c>
      <c r="R83" s="291" t="s">
        <v>222</v>
      </c>
      <c r="S83" s="292" t="s">
        <v>223</v>
      </c>
      <c r="T83" s="291" t="s">
        <v>224</v>
      </c>
      <c r="U83" s="292" t="s">
        <v>225</v>
      </c>
      <c r="V83" s="298" t="s">
        <v>217</v>
      </c>
      <c r="W83" s="290" t="s">
        <v>218</v>
      </c>
      <c r="X83" s="290" t="s">
        <v>219</v>
      </c>
      <c r="Y83" s="302" t="s">
        <v>220</v>
      </c>
      <c r="Z83" s="290" t="s">
        <v>221</v>
      </c>
      <c r="AA83" s="302" t="s">
        <v>222</v>
      </c>
      <c r="AB83" s="290" t="s">
        <v>223</v>
      </c>
      <c r="AC83" s="302" t="s">
        <v>224</v>
      </c>
      <c r="AD83" s="303" t="s">
        <v>225</v>
      </c>
      <c r="AE83" s="289" t="s">
        <v>226</v>
      </c>
      <c r="AF83" s="290" t="s">
        <v>227</v>
      </c>
      <c r="AG83" s="308" t="s">
        <v>228</v>
      </c>
      <c r="AH83" s="298" t="s">
        <v>229</v>
      </c>
      <c r="AI83" s="308" t="s">
        <v>230</v>
      </c>
      <c r="AJ83" s="298" t="s">
        <v>223</v>
      </c>
      <c r="AK83" s="308" t="s">
        <v>231</v>
      </c>
      <c r="AL83" s="298" t="s">
        <v>225</v>
      </c>
      <c r="AM83" s="309" t="s">
        <v>232</v>
      </c>
      <c r="AN83" s="310" t="s">
        <v>233</v>
      </c>
      <c r="AO83" s="308" t="s">
        <v>234</v>
      </c>
      <c r="AP83" s="298" t="s">
        <v>229</v>
      </c>
      <c r="AQ83" s="308" t="s">
        <v>235</v>
      </c>
      <c r="AR83" s="298" t="s">
        <v>223</v>
      </c>
      <c r="AS83" s="308" t="s">
        <v>236</v>
      </c>
      <c r="AT83" s="298" t="s">
        <v>225</v>
      </c>
    </row>
    <row r="84" ht="26.25" customHeight="1" spans="1:46">
      <c r="A84" s="285" t="s">
        <v>237</v>
      </c>
      <c r="B84" s="126" t="s">
        <v>238</v>
      </c>
      <c r="C84" s="126"/>
      <c r="D84" s="126"/>
      <c r="E84" s="126"/>
      <c r="F84" s="293"/>
      <c r="G84" s="126"/>
      <c r="H84" s="294"/>
      <c r="I84" s="126"/>
      <c r="J84" s="294"/>
      <c r="K84" s="126"/>
      <c r="L84" s="294"/>
      <c r="M84" s="126"/>
      <c r="N84" s="126"/>
      <c r="O84" s="293"/>
      <c r="P84" s="126"/>
      <c r="Q84" s="294"/>
      <c r="R84" s="126"/>
      <c r="S84" s="294"/>
      <c r="T84" s="126"/>
      <c r="U84" s="300"/>
      <c r="V84" s="126"/>
      <c r="W84" s="126"/>
      <c r="X84" s="293"/>
      <c r="Y84" s="126"/>
      <c r="Z84" s="294"/>
      <c r="AA84" s="126"/>
      <c r="AB84" s="294"/>
      <c r="AC84" s="126"/>
      <c r="AD84" s="304"/>
      <c r="AE84" s="126"/>
      <c r="AF84" s="293"/>
      <c r="AG84" s="126"/>
      <c r="AH84" s="311"/>
      <c r="AI84" s="126"/>
      <c r="AJ84" s="311"/>
      <c r="AK84" s="128"/>
      <c r="AL84" s="311"/>
      <c r="AM84" s="126"/>
      <c r="AN84" s="293"/>
      <c r="AO84" s="126"/>
      <c r="AP84" s="311"/>
      <c r="AQ84" s="126"/>
      <c r="AR84" s="311"/>
      <c r="AS84" s="128"/>
      <c r="AT84" s="311"/>
    </row>
    <row r="85" ht="26.25" customHeight="1" spans="1:46">
      <c r="A85" s="285" t="s">
        <v>237</v>
      </c>
      <c r="B85" s="126" t="s">
        <v>239</v>
      </c>
      <c r="C85" s="126"/>
      <c r="D85" s="126"/>
      <c r="E85" s="126"/>
      <c r="F85" s="293"/>
      <c r="G85" s="126"/>
      <c r="H85" s="294"/>
      <c r="I85" s="126"/>
      <c r="J85" s="294"/>
      <c r="K85" s="126"/>
      <c r="L85" s="294"/>
      <c r="M85" s="126"/>
      <c r="N85" s="126"/>
      <c r="O85" s="293"/>
      <c r="P85" s="126"/>
      <c r="Q85" s="294"/>
      <c r="R85" s="126"/>
      <c r="S85" s="294"/>
      <c r="T85" s="126"/>
      <c r="U85" s="294"/>
      <c r="V85" s="126"/>
      <c r="W85" s="126"/>
      <c r="X85" s="293"/>
      <c r="Y85" s="126"/>
      <c r="Z85" s="294"/>
      <c r="AA85" s="126"/>
      <c r="AB85" s="294"/>
      <c r="AC85" s="126"/>
      <c r="AD85" s="305"/>
      <c r="AE85" s="293"/>
      <c r="AF85" s="126"/>
      <c r="AG85" s="70"/>
      <c r="AH85" s="311"/>
      <c r="AI85" s="126"/>
      <c r="AJ85" s="311"/>
      <c r="AK85" s="128"/>
      <c r="AL85" s="311"/>
      <c r="AM85" s="312"/>
      <c r="AN85" s="313"/>
      <c r="AO85" s="316"/>
      <c r="AP85" s="317"/>
      <c r="AQ85" s="316"/>
      <c r="AR85" s="317"/>
      <c r="AS85" s="318"/>
      <c r="AT85" s="317"/>
    </row>
    <row r="86" ht="26.25" customHeight="1" spans="1:46">
      <c r="A86" s="285" t="s">
        <v>237</v>
      </c>
      <c r="B86" s="126" t="s">
        <v>240</v>
      </c>
      <c r="C86" s="126"/>
      <c r="D86" s="126"/>
      <c r="E86" s="126"/>
      <c r="F86" s="293"/>
      <c r="G86" s="126"/>
      <c r="H86" s="294"/>
      <c r="I86" s="126"/>
      <c r="J86" s="294"/>
      <c r="K86" s="126"/>
      <c r="L86" s="294"/>
      <c r="M86" s="126"/>
      <c r="N86" s="126"/>
      <c r="O86" s="293"/>
      <c r="P86" s="126"/>
      <c r="Q86" s="294"/>
      <c r="R86" s="126"/>
      <c r="S86" s="294"/>
      <c r="T86" s="126"/>
      <c r="U86" s="294"/>
      <c r="V86" s="126"/>
      <c r="W86" s="126"/>
      <c r="X86" s="293"/>
      <c r="Y86" s="126"/>
      <c r="Z86" s="294"/>
      <c r="AA86" s="126"/>
      <c r="AB86" s="294"/>
      <c r="AC86" s="126"/>
      <c r="AD86" s="305"/>
      <c r="AE86" s="126"/>
      <c r="AF86" s="293"/>
      <c r="AG86" s="126"/>
      <c r="AH86" s="311"/>
      <c r="AI86" s="126"/>
      <c r="AJ86" s="311"/>
      <c r="AK86" s="126"/>
      <c r="AL86" s="305"/>
      <c r="AM86" s="314"/>
      <c r="AN86" s="315"/>
      <c r="AO86" s="314"/>
      <c r="AP86" s="319"/>
      <c r="AQ86" s="314"/>
      <c r="AR86" s="319"/>
      <c r="AS86" s="314"/>
      <c r="AT86" s="319"/>
    </row>
    <row r="87" ht="26.25" customHeight="1" spans="1:46">
      <c r="A87" s="285" t="s">
        <v>237</v>
      </c>
      <c r="B87" s="126" t="s">
        <v>241</v>
      </c>
      <c r="C87" s="126"/>
      <c r="D87" s="126"/>
      <c r="E87" s="126"/>
      <c r="F87" s="293"/>
      <c r="G87" s="126"/>
      <c r="H87" s="294"/>
      <c r="I87" s="126"/>
      <c r="J87" s="294"/>
      <c r="K87" s="126"/>
      <c r="L87" s="294"/>
      <c r="M87" s="126"/>
      <c r="N87" s="126"/>
      <c r="O87" s="293"/>
      <c r="P87" s="126"/>
      <c r="Q87" s="294"/>
      <c r="R87" s="126"/>
      <c r="S87" s="294"/>
      <c r="T87" s="126"/>
      <c r="U87" s="294"/>
      <c r="V87" s="126"/>
      <c r="W87" s="126"/>
      <c r="X87" s="293"/>
      <c r="Y87" s="126"/>
      <c r="Z87" s="294"/>
      <c r="AA87" s="126"/>
      <c r="AB87" s="294"/>
      <c r="AC87" s="126"/>
      <c r="AD87" s="305"/>
      <c r="AE87" s="126"/>
      <c r="AF87" s="293"/>
      <c r="AG87" s="126"/>
      <c r="AH87" s="311"/>
      <c r="AI87" s="126"/>
      <c r="AJ87" s="311"/>
      <c r="AK87" s="126"/>
      <c r="AL87" s="305"/>
      <c r="AM87" s="314"/>
      <c r="AN87" s="315"/>
      <c r="AO87" s="314"/>
      <c r="AP87" s="319"/>
      <c r="AQ87" s="314"/>
      <c r="AR87" s="319"/>
      <c r="AS87" s="314"/>
      <c r="AT87" s="319"/>
    </row>
    <row r="88" ht="26.25" customHeight="1" spans="1:46">
      <c r="A88" s="295" t="s">
        <v>237</v>
      </c>
      <c r="B88" s="296" t="s">
        <v>242</v>
      </c>
      <c r="C88" s="296"/>
      <c r="D88" s="296"/>
      <c r="E88" s="296"/>
      <c r="F88" s="293"/>
      <c r="G88" s="296"/>
      <c r="H88" s="294"/>
      <c r="I88" s="296"/>
      <c r="J88" s="294"/>
      <c r="K88" s="296"/>
      <c r="L88" s="294"/>
      <c r="M88" s="296"/>
      <c r="N88" s="296"/>
      <c r="O88" s="293"/>
      <c r="P88" s="296"/>
      <c r="Q88" s="294"/>
      <c r="R88" s="296"/>
      <c r="S88" s="294"/>
      <c r="T88" s="296"/>
      <c r="U88" s="294"/>
      <c r="V88" s="296"/>
      <c r="W88" s="296"/>
      <c r="X88" s="293"/>
      <c r="Y88" s="296"/>
      <c r="Z88" s="294"/>
      <c r="AA88" s="296"/>
      <c r="AB88" s="294"/>
      <c r="AC88" s="296"/>
      <c r="AD88" s="305"/>
      <c r="AE88" s="126"/>
      <c r="AF88" s="293"/>
      <c r="AG88" s="296"/>
      <c r="AH88" s="311"/>
      <c r="AI88" s="296"/>
      <c r="AJ88" s="311"/>
      <c r="AK88" s="296"/>
      <c r="AL88" s="305"/>
      <c r="AM88" s="314"/>
      <c r="AN88" s="315"/>
      <c r="AO88" s="314"/>
      <c r="AP88" s="319"/>
      <c r="AQ88" s="314"/>
      <c r="AR88" s="319"/>
      <c r="AS88" s="314"/>
      <c r="AT88" s="319"/>
    </row>
    <row r="89" ht="26.25" customHeight="1" spans="1:46">
      <c r="A89" s="285" t="s">
        <v>237</v>
      </c>
      <c r="B89" s="126" t="s">
        <v>243</v>
      </c>
      <c r="C89" s="126"/>
      <c r="D89" s="126"/>
      <c r="E89" s="126"/>
      <c r="F89" s="293"/>
      <c r="G89" s="126"/>
      <c r="H89" s="294"/>
      <c r="I89" s="126"/>
      <c r="J89" s="294"/>
      <c r="K89" s="126"/>
      <c r="L89" s="294"/>
      <c r="M89" s="126"/>
      <c r="N89" s="126"/>
      <c r="O89" s="293"/>
      <c r="P89" s="126"/>
      <c r="Q89" s="294"/>
      <c r="R89" s="126"/>
      <c r="S89" s="294"/>
      <c r="T89" s="126"/>
      <c r="U89" s="294"/>
      <c r="V89" s="126"/>
      <c r="W89" s="126"/>
      <c r="X89" s="293"/>
      <c r="Y89" s="126"/>
      <c r="Z89" s="294"/>
      <c r="AA89" s="126"/>
      <c r="AB89" s="294"/>
      <c r="AC89" s="126"/>
      <c r="AD89" s="305"/>
      <c r="AE89" s="126"/>
      <c r="AF89" s="293"/>
      <c r="AG89" s="296"/>
      <c r="AH89" s="311"/>
      <c r="AI89" s="126"/>
      <c r="AJ89" s="311"/>
      <c r="AK89" s="126"/>
      <c r="AL89" s="305"/>
      <c r="AM89" s="314"/>
      <c r="AN89" s="315"/>
      <c r="AO89" s="314"/>
      <c r="AP89" s="319"/>
      <c r="AQ89" s="314"/>
      <c r="AR89" s="319"/>
      <c r="AS89" s="314"/>
      <c r="AT89" s="319"/>
    </row>
    <row r="90" ht="26.25" customHeight="1" spans="1:25">
      <c r="A90" s="264"/>
      <c r="B90" s="265"/>
      <c r="C90" s="265"/>
      <c r="D90" s="265"/>
      <c r="E90" s="265"/>
      <c r="F90" s="265"/>
      <c r="G90" s="265"/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</row>
    <row r="91" ht="26.25" customHeight="1" spans="1:25">
      <c r="A91" s="264"/>
      <c r="B91" s="265"/>
      <c r="C91" s="265"/>
      <c r="D91" s="265"/>
      <c r="E91" s="265"/>
      <c r="F91" s="265"/>
      <c r="G91" s="265"/>
      <c r="H91" s="265"/>
      <c r="I91" s="265"/>
      <c r="J91" s="265"/>
      <c r="K91" s="265"/>
      <c r="L91" s="265"/>
      <c r="M91" s="265"/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5"/>
    </row>
    <row r="92" ht="26.25" customHeight="1" spans="1:25">
      <c r="A92" s="264"/>
      <c r="B92" s="265"/>
      <c r="C92" s="265"/>
      <c r="D92" s="265"/>
      <c r="E92" s="265"/>
      <c r="F92" s="265"/>
      <c r="G92" s="265"/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</row>
    <row r="93" ht="26.25" customHeight="1" spans="1:25">
      <c r="A93" s="264"/>
      <c r="B93" s="265"/>
      <c r="C93" s="265"/>
      <c r="D93" s="265"/>
      <c r="E93" s="265"/>
      <c r="F93" s="265"/>
      <c r="G93" s="265"/>
      <c r="H93" s="265"/>
      <c r="I93" s="265"/>
      <c r="J93" s="265"/>
      <c r="K93" s="265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</row>
    <row r="94" ht="26.25" customHeight="1" spans="1:25">
      <c r="A94" s="264"/>
      <c r="B94" s="265"/>
      <c r="C94" s="265"/>
      <c r="D94" s="265"/>
      <c r="E94" s="265"/>
      <c r="F94" s="265"/>
      <c r="G94" s="265"/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</row>
    <row r="95" ht="26.25" customHeight="1" spans="1:25">
      <c r="A95" s="264"/>
      <c r="B95" s="265"/>
      <c r="C95" s="265"/>
      <c r="D95" s="265"/>
      <c r="E95" s="265"/>
      <c r="F95" s="265"/>
      <c r="G95" s="265"/>
      <c r="H95" s="265"/>
      <c r="I95" s="265"/>
      <c r="J95" s="265"/>
      <c r="K95" s="265"/>
      <c r="L95" s="265"/>
      <c r="M95" s="265"/>
      <c r="N95" s="265"/>
      <c r="O95" s="265"/>
      <c r="P95" s="265"/>
      <c r="Q95" s="265"/>
      <c r="R95" s="265"/>
      <c r="S95" s="265"/>
      <c r="T95" s="265"/>
      <c r="U95" s="265"/>
      <c r="V95" s="265"/>
      <c r="W95" s="265"/>
      <c r="X95" s="265"/>
      <c r="Y95" s="265"/>
    </row>
    <row r="96" ht="26.25" customHeight="1" spans="1:25">
      <c r="A96" s="264"/>
      <c r="B96" s="265"/>
      <c r="C96" s="265"/>
      <c r="D96" s="265"/>
      <c r="E96" s="265"/>
      <c r="F96" s="265"/>
      <c r="G96" s="265"/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</row>
    <row r="97" ht="26.25" customHeight="1" spans="1:25">
      <c r="A97" s="264"/>
      <c r="B97" s="265"/>
      <c r="C97" s="265"/>
      <c r="D97" s="265"/>
      <c r="E97" s="265"/>
      <c r="F97" s="265"/>
      <c r="G97" s="265"/>
      <c r="H97" s="265"/>
      <c r="I97" s="265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</row>
    <row r="98" ht="26.25" customHeight="1" spans="1:25">
      <c r="A98" s="264"/>
      <c r="B98" s="265"/>
      <c r="C98" s="265"/>
      <c r="D98" s="265"/>
      <c r="E98" s="265"/>
      <c r="F98" s="265"/>
      <c r="G98" s="265"/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</row>
    <row r="99" ht="26.25" customHeight="1" spans="1:25">
      <c r="A99" s="264"/>
      <c r="B99" s="265"/>
      <c r="C99" s="265"/>
      <c r="D99" s="265"/>
      <c r="E99" s="265"/>
      <c r="F99" s="265"/>
      <c r="G99" s="265"/>
      <c r="H99" s="265"/>
      <c r="I99" s="265"/>
      <c r="J99" s="265"/>
      <c r="K99" s="265"/>
      <c r="L99" s="265"/>
      <c r="M99" s="265"/>
      <c r="N99" s="265"/>
      <c r="O99" s="265"/>
      <c r="P99" s="265"/>
      <c r="Q99" s="265"/>
      <c r="R99" s="265"/>
      <c r="S99" s="265"/>
      <c r="T99" s="265"/>
      <c r="U99" s="265"/>
      <c r="V99" s="265"/>
      <c r="W99" s="265"/>
      <c r="X99" s="265"/>
      <c r="Y99" s="265"/>
    </row>
    <row r="100" ht="26.25" customHeight="1" spans="1:25">
      <c r="A100" s="264"/>
      <c r="B100" s="265"/>
      <c r="C100" s="265"/>
      <c r="D100" s="265"/>
      <c r="E100" s="265"/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</row>
    <row r="101" ht="26.25" customHeight="1" spans="1:25">
      <c r="A101" s="264"/>
      <c r="B101" s="265"/>
      <c r="C101" s="265"/>
      <c r="D101" s="265"/>
      <c r="E101" s="265"/>
      <c r="F101" s="265"/>
      <c r="G101" s="265"/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65"/>
      <c r="Y101" s="265"/>
    </row>
    <row r="102" ht="26.25" customHeight="1" spans="1:25">
      <c r="A102" s="264"/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</row>
    <row r="103" ht="26.25" customHeight="1" spans="1:25">
      <c r="A103" s="264"/>
      <c r="B103" s="265"/>
      <c r="C103" s="265"/>
      <c r="D103" s="265"/>
      <c r="E103" s="265"/>
      <c r="F103" s="265"/>
      <c r="G103" s="265"/>
      <c r="H103" s="265"/>
      <c r="I103" s="265"/>
      <c r="J103" s="265"/>
      <c r="K103" s="265"/>
      <c r="L103" s="265"/>
      <c r="M103" s="265"/>
      <c r="N103" s="265"/>
      <c r="O103" s="265"/>
      <c r="P103" s="265"/>
      <c r="Q103" s="265"/>
      <c r="R103" s="265"/>
      <c r="S103" s="265"/>
      <c r="T103" s="265"/>
      <c r="U103" s="265"/>
      <c r="V103" s="265"/>
      <c r="W103" s="265"/>
      <c r="X103" s="265"/>
      <c r="Y103" s="265"/>
    </row>
    <row r="104" ht="26.25" customHeight="1" spans="1:25">
      <c r="A104" s="264"/>
      <c r="B104" s="265"/>
      <c r="C104" s="265"/>
      <c r="D104" s="265"/>
      <c r="E104" s="265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265"/>
      <c r="W104" s="265"/>
      <c r="X104" s="265"/>
      <c r="Y104" s="265"/>
    </row>
    <row r="105" ht="26.25" customHeight="1" spans="1:25">
      <c r="A105" s="264"/>
      <c r="B105" s="265"/>
      <c r="C105" s="265"/>
      <c r="D105" s="265"/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</row>
    <row r="106" ht="26.25" customHeight="1" spans="1:25">
      <c r="A106" s="264"/>
      <c r="B106" s="265"/>
      <c r="C106" s="265"/>
      <c r="D106" s="265"/>
      <c r="E106" s="265"/>
      <c r="F106" s="265"/>
      <c r="G106" s="265"/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265"/>
      <c r="Y106" s="265"/>
    </row>
    <row r="107" ht="26.25" customHeight="1" spans="1:25">
      <c r="A107" s="264"/>
      <c r="B107" s="265"/>
      <c r="C107" s="265"/>
      <c r="D107" s="265"/>
      <c r="E107" s="265"/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</row>
    <row r="108" ht="26.25" customHeight="1" spans="1:25">
      <c r="A108" s="264"/>
      <c r="B108" s="265"/>
      <c r="C108" s="265"/>
      <c r="D108" s="265"/>
      <c r="E108" s="265"/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</row>
    <row r="109" ht="26.25" customHeight="1" spans="1:25">
      <c r="A109" s="264"/>
      <c r="B109" s="265"/>
      <c r="C109" s="265"/>
      <c r="D109" s="265"/>
      <c r="E109" s="265"/>
      <c r="F109" s="265"/>
      <c r="G109" s="265"/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</row>
    <row r="110" ht="26.25" customHeight="1" spans="1:25">
      <c r="A110" s="264"/>
      <c r="B110" s="265"/>
      <c r="C110" s="265"/>
      <c r="D110" s="265"/>
      <c r="E110" s="265"/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265"/>
      <c r="Y110" s="265"/>
    </row>
    <row r="111" ht="26.25" customHeight="1" spans="1:25">
      <c r="A111" s="264"/>
      <c r="B111" s="265"/>
      <c r="C111" s="265"/>
      <c r="D111" s="265"/>
      <c r="E111" s="265"/>
      <c r="F111" s="265"/>
      <c r="G111" s="265"/>
      <c r="H111" s="265"/>
      <c r="I111" s="265"/>
      <c r="J111" s="265"/>
      <c r="K111" s="265"/>
      <c r="L111" s="265"/>
      <c r="M111" s="265"/>
      <c r="N111" s="265"/>
      <c r="O111" s="265"/>
      <c r="P111" s="265"/>
      <c r="Q111" s="265"/>
      <c r="R111" s="265"/>
      <c r="S111" s="265"/>
      <c r="T111" s="265"/>
      <c r="U111" s="265"/>
      <c r="V111" s="265"/>
      <c r="W111" s="265"/>
      <c r="X111" s="265"/>
      <c r="Y111" s="265"/>
    </row>
    <row r="112" ht="26.25" customHeight="1" spans="1:25">
      <c r="A112" s="264"/>
      <c r="B112" s="265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</row>
    <row r="113" ht="26.25" customHeight="1" spans="1:25">
      <c r="A113" s="264"/>
      <c r="B113" s="265"/>
      <c r="C113" s="265"/>
      <c r="D113" s="265"/>
      <c r="E113" s="265"/>
      <c r="F113" s="265"/>
      <c r="G113" s="265"/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65"/>
      <c r="T113" s="265"/>
      <c r="U113" s="265"/>
      <c r="V113" s="265"/>
      <c r="W113" s="265"/>
      <c r="X113" s="265"/>
      <c r="Y113" s="265"/>
    </row>
    <row r="114" ht="26.25" customHeight="1" spans="1:25">
      <c r="A114" s="264"/>
      <c r="B114" s="265"/>
      <c r="C114" s="265"/>
      <c r="D114" s="265"/>
      <c r="E114" s="265"/>
      <c r="F114" s="265"/>
      <c r="G114" s="265"/>
      <c r="H114" s="265"/>
      <c r="I114" s="265"/>
      <c r="J114" s="265"/>
      <c r="K114" s="265"/>
      <c r="L114" s="265"/>
      <c r="M114" s="265"/>
      <c r="N114" s="265"/>
      <c r="O114" s="265"/>
      <c r="P114" s="265"/>
      <c r="Q114" s="265"/>
      <c r="R114" s="265"/>
      <c r="S114" s="265"/>
      <c r="T114" s="265"/>
      <c r="U114" s="265"/>
      <c r="V114" s="265"/>
      <c r="W114" s="265"/>
      <c r="X114" s="265"/>
      <c r="Y114" s="265"/>
    </row>
    <row r="115" ht="26.25" customHeight="1" spans="1:25">
      <c r="A115" s="264"/>
      <c r="B115" s="265"/>
      <c r="C115" s="265"/>
      <c r="D115" s="265"/>
      <c r="E115" s="265"/>
      <c r="F115" s="265"/>
      <c r="G115" s="265"/>
      <c r="H115" s="265"/>
      <c r="I115" s="265"/>
      <c r="J115" s="265"/>
      <c r="K115" s="265"/>
      <c r="L115" s="265"/>
      <c r="M115" s="265"/>
      <c r="N115" s="265"/>
      <c r="O115" s="265"/>
      <c r="P115" s="265"/>
      <c r="Q115" s="265"/>
      <c r="R115" s="265"/>
      <c r="S115" s="265"/>
      <c r="T115" s="265"/>
      <c r="U115" s="265"/>
      <c r="V115" s="265"/>
      <c r="W115" s="265"/>
      <c r="X115" s="265"/>
      <c r="Y115" s="265"/>
    </row>
    <row r="116" ht="26.25" customHeight="1" spans="1:25">
      <c r="A116" s="264"/>
      <c r="B116" s="265"/>
      <c r="C116" s="265"/>
      <c r="D116" s="265"/>
      <c r="E116" s="265"/>
      <c r="F116" s="265"/>
      <c r="G116" s="265"/>
      <c r="H116" s="265"/>
      <c r="I116" s="265"/>
      <c r="J116" s="265"/>
      <c r="K116" s="265"/>
      <c r="L116" s="265"/>
      <c r="M116" s="265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</row>
    <row r="117" ht="26.25" customHeight="1" spans="1:25">
      <c r="A117" s="264"/>
      <c r="B117" s="265"/>
      <c r="C117" s="265"/>
      <c r="D117" s="265"/>
      <c r="E117" s="265"/>
      <c r="F117" s="265"/>
      <c r="G117" s="265"/>
      <c r="H117" s="265"/>
      <c r="I117" s="265"/>
      <c r="J117" s="265"/>
      <c r="K117" s="265"/>
      <c r="L117" s="265"/>
      <c r="M117" s="265"/>
      <c r="N117" s="265"/>
      <c r="O117" s="265"/>
      <c r="P117" s="265"/>
      <c r="Q117" s="265"/>
      <c r="R117" s="265"/>
      <c r="S117" s="265"/>
      <c r="T117" s="265"/>
      <c r="U117" s="265"/>
      <c r="V117" s="265"/>
      <c r="W117" s="265"/>
      <c r="X117" s="265"/>
      <c r="Y117" s="265"/>
    </row>
    <row r="118" ht="26.25" customHeight="1" spans="1:25">
      <c r="A118" s="264"/>
      <c r="B118" s="265"/>
      <c r="C118" s="265"/>
      <c r="D118" s="265"/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</row>
    <row r="119" ht="26.25" customHeight="1" spans="1:25">
      <c r="A119" s="264"/>
      <c r="B119" s="265"/>
      <c r="C119" s="265"/>
      <c r="D119" s="265"/>
      <c r="E119" s="265"/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265"/>
      <c r="S119" s="265"/>
      <c r="T119" s="265"/>
      <c r="U119" s="265"/>
      <c r="V119" s="265"/>
      <c r="W119" s="265"/>
      <c r="X119" s="265"/>
      <c r="Y119" s="265"/>
    </row>
    <row r="120" ht="26.25" customHeight="1" spans="1:25">
      <c r="A120" s="264"/>
      <c r="B120" s="265"/>
      <c r="C120" s="265"/>
      <c r="D120" s="265"/>
      <c r="E120" s="265"/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</row>
    <row r="121" ht="26.25" customHeight="1" spans="1:25">
      <c r="A121" s="264"/>
      <c r="B121" s="265"/>
      <c r="C121" s="265"/>
      <c r="D121" s="265"/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</row>
    <row r="122" ht="26.25" customHeight="1" spans="1:25">
      <c r="A122" s="264"/>
      <c r="B122" s="265"/>
      <c r="C122" s="265"/>
      <c r="D122" s="265"/>
      <c r="E122" s="265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</row>
    <row r="123" ht="26.25" customHeight="1" spans="1:25">
      <c r="A123" s="264"/>
      <c r="B123" s="265"/>
      <c r="C123" s="265"/>
      <c r="D123" s="265"/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</row>
    <row r="124" ht="26.25" customHeight="1" spans="1:25">
      <c r="A124" s="264"/>
      <c r="B124" s="265"/>
      <c r="C124" s="265"/>
      <c r="D124" s="265"/>
      <c r="E124" s="265"/>
      <c r="F124" s="265"/>
      <c r="G124" s="265"/>
      <c r="H124" s="265"/>
      <c r="I124" s="265"/>
      <c r="J124" s="265"/>
      <c r="K124" s="265"/>
      <c r="L124" s="265"/>
      <c r="M124" s="265"/>
      <c r="N124" s="265"/>
      <c r="O124" s="265"/>
      <c r="P124" s="265"/>
      <c r="Q124" s="265"/>
      <c r="R124" s="265"/>
      <c r="S124" s="265"/>
      <c r="T124" s="265"/>
      <c r="U124" s="265"/>
      <c r="V124" s="265"/>
      <c r="W124" s="265"/>
      <c r="X124" s="265"/>
      <c r="Y124" s="265"/>
    </row>
    <row r="125" ht="26.25" customHeight="1" spans="1:25">
      <c r="A125" s="264"/>
      <c r="B125" s="265"/>
      <c r="C125" s="265"/>
      <c r="D125" s="265"/>
      <c r="E125" s="265"/>
      <c r="F125" s="265"/>
      <c r="G125" s="265"/>
      <c r="H125" s="265"/>
      <c r="I125" s="265"/>
      <c r="J125" s="265"/>
      <c r="K125" s="265"/>
      <c r="L125" s="265"/>
      <c r="M125" s="265"/>
      <c r="N125" s="265"/>
      <c r="O125" s="265"/>
      <c r="P125" s="265"/>
      <c r="Q125" s="265"/>
      <c r="R125" s="265"/>
      <c r="S125" s="265"/>
      <c r="T125" s="265"/>
      <c r="U125" s="265"/>
      <c r="V125" s="265"/>
      <c r="W125" s="265"/>
      <c r="X125" s="265"/>
      <c r="Y125" s="265"/>
    </row>
    <row r="126" ht="26.25" customHeight="1" spans="1:25">
      <c r="A126" s="264"/>
      <c r="B126" s="265"/>
      <c r="C126" s="265"/>
      <c r="D126" s="265"/>
      <c r="E126" s="265"/>
      <c r="F126" s="265"/>
      <c r="G126" s="265"/>
      <c r="H126" s="265"/>
      <c r="I126" s="265"/>
      <c r="J126" s="265"/>
      <c r="K126" s="265"/>
      <c r="L126" s="265"/>
      <c r="M126" s="265"/>
      <c r="N126" s="265"/>
      <c r="O126" s="265"/>
      <c r="P126" s="265"/>
      <c r="Q126" s="265"/>
      <c r="R126" s="265"/>
      <c r="S126" s="265"/>
      <c r="T126" s="265"/>
      <c r="U126" s="265"/>
      <c r="V126" s="265"/>
      <c r="W126" s="265"/>
      <c r="X126" s="265"/>
      <c r="Y126" s="265"/>
    </row>
    <row r="127" ht="26.25" customHeight="1" spans="1:25">
      <c r="A127" s="264"/>
      <c r="B127" s="265"/>
      <c r="C127" s="265"/>
      <c r="D127" s="265"/>
      <c r="E127" s="265"/>
      <c r="F127" s="265"/>
      <c r="G127" s="265"/>
      <c r="H127" s="265"/>
      <c r="I127" s="265"/>
      <c r="J127" s="265"/>
      <c r="K127" s="265"/>
      <c r="L127" s="265"/>
      <c r="M127" s="265"/>
      <c r="N127" s="265"/>
      <c r="O127" s="265"/>
      <c r="P127" s="265"/>
      <c r="Q127" s="265"/>
      <c r="R127" s="265"/>
      <c r="S127" s="265"/>
      <c r="T127" s="265"/>
      <c r="U127" s="265"/>
      <c r="V127" s="265"/>
      <c r="W127" s="265"/>
      <c r="X127" s="265"/>
      <c r="Y127" s="265"/>
    </row>
    <row r="128" ht="26.25" customHeight="1" spans="1:25">
      <c r="A128" s="264"/>
      <c r="B128" s="265"/>
      <c r="C128" s="265"/>
      <c r="D128" s="265"/>
      <c r="E128" s="265"/>
      <c r="F128" s="265"/>
      <c r="G128" s="265"/>
      <c r="H128" s="265"/>
      <c r="I128" s="265"/>
      <c r="J128" s="265"/>
      <c r="K128" s="265"/>
      <c r="L128" s="265"/>
      <c r="M128" s="265"/>
      <c r="N128" s="265"/>
      <c r="O128" s="265"/>
      <c r="P128" s="265"/>
      <c r="Q128" s="265"/>
      <c r="R128" s="265"/>
      <c r="S128" s="265"/>
      <c r="T128" s="265"/>
      <c r="U128" s="265"/>
      <c r="V128" s="265"/>
      <c r="W128" s="265"/>
      <c r="X128" s="265"/>
      <c r="Y128" s="265"/>
    </row>
    <row r="129" spans="1:25">
      <c r="A129" s="264"/>
      <c r="B129" s="265"/>
      <c r="C129" s="265"/>
      <c r="D129" s="265"/>
      <c r="E129" s="265"/>
      <c r="F129" s="265"/>
      <c r="G129" s="265"/>
      <c r="H129" s="265"/>
      <c r="I129" s="265"/>
      <c r="J129" s="265"/>
      <c r="K129" s="265"/>
      <c r="L129" s="265"/>
      <c r="M129" s="265"/>
      <c r="N129" s="265"/>
      <c r="O129" s="265"/>
      <c r="P129" s="265"/>
      <c r="Q129" s="265"/>
      <c r="R129" s="265"/>
      <c r="S129" s="265"/>
      <c r="T129" s="265"/>
      <c r="U129" s="265"/>
      <c r="V129" s="265"/>
      <c r="W129" s="265"/>
      <c r="X129" s="265"/>
      <c r="Y129" s="265"/>
    </row>
    <row r="130" spans="1:25">
      <c r="A130" s="264"/>
      <c r="B130" s="265"/>
      <c r="C130" s="265"/>
      <c r="D130" s="265"/>
      <c r="E130" s="265"/>
      <c r="F130" s="265"/>
      <c r="G130" s="265"/>
      <c r="H130" s="265"/>
      <c r="I130" s="265"/>
      <c r="J130" s="265"/>
      <c r="K130" s="265"/>
      <c r="L130" s="265"/>
      <c r="M130" s="265"/>
      <c r="N130" s="265"/>
      <c r="O130" s="265"/>
      <c r="P130" s="265"/>
      <c r="Q130" s="265"/>
      <c r="R130" s="265"/>
      <c r="S130" s="265"/>
      <c r="T130" s="265"/>
      <c r="U130" s="265"/>
      <c r="V130" s="265"/>
      <c r="W130" s="265"/>
      <c r="X130" s="265"/>
      <c r="Y130" s="265"/>
    </row>
    <row r="131" spans="1:25">
      <c r="A131" s="264"/>
      <c r="B131" s="265"/>
      <c r="C131" s="265"/>
      <c r="D131" s="265"/>
      <c r="E131" s="265"/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65"/>
      <c r="U131" s="265"/>
      <c r="V131" s="265"/>
      <c r="W131" s="265"/>
      <c r="X131" s="265"/>
      <c r="Y131" s="265"/>
    </row>
    <row r="132" spans="1:25">
      <c r="A132" s="264"/>
      <c r="B132" s="265"/>
      <c r="C132" s="265"/>
      <c r="D132" s="265"/>
      <c r="E132" s="265"/>
      <c r="F132" s="265"/>
      <c r="G132" s="265"/>
      <c r="H132" s="265"/>
      <c r="I132" s="265"/>
      <c r="J132" s="265"/>
      <c r="K132" s="265"/>
      <c r="L132" s="265"/>
      <c r="M132" s="265"/>
      <c r="N132" s="265"/>
      <c r="O132" s="265"/>
      <c r="P132" s="265"/>
      <c r="Q132" s="265"/>
      <c r="R132" s="265"/>
      <c r="S132" s="265"/>
      <c r="T132" s="265"/>
      <c r="U132" s="265"/>
      <c r="V132" s="265"/>
      <c r="W132" s="265"/>
      <c r="X132" s="265"/>
      <c r="Y132" s="265"/>
    </row>
    <row r="133" spans="1:25">
      <c r="A133" s="264"/>
      <c r="B133" s="265"/>
      <c r="C133" s="265"/>
      <c r="D133" s="265"/>
      <c r="E133" s="265"/>
      <c r="F133" s="265"/>
      <c r="G133" s="265"/>
      <c r="H133" s="265"/>
      <c r="I133" s="265"/>
      <c r="J133" s="265"/>
      <c r="K133" s="265"/>
      <c r="L133" s="265"/>
      <c r="M133" s="265"/>
      <c r="N133" s="265"/>
      <c r="O133" s="265"/>
      <c r="P133" s="265"/>
      <c r="Q133" s="265"/>
      <c r="R133" s="265"/>
      <c r="S133" s="265"/>
      <c r="T133" s="265"/>
      <c r="U133" s="265"/>
      <c r="V133" s="265"/>
      <c r="W133" s="265"/>
      <c r="X133" s="265"/>
      <c r="Y133" s="265"/>
    </row>
    <row r="134" spans="1:25">
      <c r="A134" s="264"/>
      <c r="B134" s="265"/>
      <c r="C134" s="265"/>
      <c r="D134" s="265"/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</row>
    <row r="135" spans="1:25">
      <c r="A135" s="264"/>
      <c r="B135" s="265"/>
      <c r="C135" s="265"/>
      <c r="D135" s="265"/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</row>
    <row r="136" spans="1:25">
      <c r="A136" s="264"/>
      <c r="B136" s="265"/>
      <c r="C136" s="265"/>
      <c r="D136" s="265"/>
      <c r="E136" s="265"/>
      <c r="F136" s="265"/>
      <c r="G136" s="265"/>
      <c r="H136" s="265"/>
      <c r="I136" s="265"/>
      <c r="J136" s="265"/>
      <c r="K136" s="265"/>
      <c r="L136" s="265"/>
      <c r="M136" s="265"/>
      <c r="N136" s="265"/>
      <c r="O136" s="265"/>
      <c r="P136" s="265"/>
      <c r="Q136" s="265"/>
      <c r="R136" s="265"/>
      <c r="S136" s="265"/>
      <c r="T136" s="265"/>
      <c r="U136" s="265"/>
      <c r="V136" s="265"/>
      <c r="W136" s="265"/>
      <c r="X136" s="265"/>
      <c r="Y136" s="265"/>
    </row>
    <row r="137" spans="1:25">
      <c r="A137" s="264"/>
      <c r="B137" s="265"/>
      <c r="C137" s="265"/>
      <c r="D137" s="265"/>
      <c r="E137" s="265"/>
      <c r="F137" s="265"/>
      <c r="G137" s="265"/>
      <c r="H137" s="265"/>
      <c r="I137" s="265"/>
      <c r="J137" s="265"/>
      <c r="K137" s="265"/>
      <c r="L137" s="265"/>
      <c r="M137" s="265"/>
      <c r="N137" s="265"/>
      <c r="O137" s="265"/>
      <c r="P137" s="265"/>
      <c r="Q137" s="265"/>
      <c r="R137" s="265"/>
      <c r="S137" s="265"/>
      <c r="T137" s="265"/>
      <c r="U137" s="265"/>
      <c r="V137" s="265"/>
      <c r="W137" s="265"/>
      <c r="X137" s="265"/>
      <c r="Y137" s="265"/>
    </row>
    <row r="138" spans="1:25">
      <c r="A138" s="264"/>
      <c r="B138" s="265"/>
      <c r="C138" s="265"/>
      <c r="D138" s="265"/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</row>
    <row r="139" spans="1:25">
      <c r="A139" s="264"/>
      <c r="B139" s="265"/>
      <c r="C139" s="265"/>
      <c r="D139" s="265"/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5"/>
      <c r="U139" s="265"/>
      <c r="V139" s="265"/>
      <c r="W139" s="265"/>
      <c r="X139" s="265"/>
      <c r="Y139" s="265"/>
    </row>
    <row r="140" spans="1:25">
      <c r="A140" s="264"/>
      <c r="B140" s="265"/>
      <c r="C140" s="265"/>
      <c r="D140" s="265"/>
      <c r="E140" s="265"/>
      <c r="F140" s="265"/>
      <c r="G140" s="265"/>
      <c r="H140" s="265"/>
      <c r="I140" s="265"/>
      <c r="J140" s="265"/>
      <c r="K140" s="265"/>
      <c r="L140" s="265"/>
      <c r="M140" s="265"/>
      <c r="N140" s="265"/>
      <c r="O140" s="265"/>
      <c r="P140" s="265"/>
      <c r="Q140" s="265"/>
      <c r="R140" s="265"/>
      <c r="S140" s="265"/>
      <c r="T140" s="265"/>
      <c r="U140" s="265"/>
      <c r="V140" s="265"/>
      <c r="W140" s="265"/>
      <c r="X140" s="265"/>
      <c r="Y140" s="265"/>
    </row>
    <row r="141" spans="1:25">
      <c r="A141" s="264"/>
      <c r="B141" s="265"/>
      <c r="C141" s="265"/>
      <c r="D141" s="265"/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</row>
    <row r="142" spans="1:25">
      <c r="A142" s="264"/>
      <c r="B142" s="265"/>
      <c r="C142" s="265"/>
      <c r="D142" s="265"/>
      <c r="E142" s="265"/>
      <c r="F142" s="265"/>
      <c r="G142" s="265"/>
      <c r="H142" s="265"/>
      <c r="I142" s="265"/>
      <c r="J142" s="265"/>
      <c r="K142" s="265"/>
      <c r="L142" s="265"/>
      <c r="M142" s="265"/>
      <c r="N142" s="265"/>
      <c r="O142" s="265"/>
      <c r="P142" s="265"/>
      <c r="Q142" s="265"/>
      <c r="R142" s="265"/>
      <c r="S142" s="265"/>
      <c r="T142" s="265"/>
      <c r="U142" s="265"/>
      <c r="V142" s="265"/>
      <c r="W142" s="265"/>
      <c r="X142" s="265"/>
      <c r="Y142" s="265"/>
    </row>
    <row r="143" spans="1:25">
      <c r="A143" s="264"/>
      <c r="B143" s="265"/>
      <c r="C143" s="265"/>
      <c r="D143" s="265"/>
      <c r="E143" s="265"/>
      <c r="F143" s="265"/>
      <c r="G143" s="265"/>
      <c r="H143" s="265"/>
      <c r="I143" s="265"/>
      <c r="J143" s="265"/>
      <c r="K143" s="265"/>
      <c r="L143" s="265"/>
      <c r="M143" s="265"/>
      <c r="N143" s="265"/>
      <c r="O143" s="265"/>
      <c r="P143" s="265"/>
      <c r="Q143" s="265"/>
      <c r="R143" s="265"/>
      <c r="S143" s="265"/>
      <c r="T143" s="265"/>
      <c r="U143" s="265"/>
      <c r="V143" s="265"/>
      <c r="W143" s="265"/>
      <c r="X143" s="265"/>
      <c r="Y143" s="265"/>
    </row>
    <row r="144" spans="1:25">
      <c r="A144" s="264"/>
      <c r="B144" s="265"/>
      <c r="C144" s="265"/>
      <c r="D144" s="265"/>
      <c r="E144" s="265"/>
      <c r="F144" s="265"/>
      <c r="G144" s="265"/>
      <c r="H144" s="265"/>
      <c r="I144" s="265"/>
      <c r="J144" s="265"/>
      <c r="K144" s="265"/>
      <c r="L144" s="265"/>
      <c r="M144" s="265"/>
      <c r="N144" s="265"/>
      <c r="O144" s="265"/>
      <c r="P144" s="265"/>
      <c r="Q144" s="265"/>
      <c r="R144" s="265"/>
      <c r="S144" s="265"/>
      <c r="T144" s="265"/>
      <c r="U144" s="265"/>
      <c r="V144" s="265"/>
      <c r="W144" s="265"/>
      <c r="X144" s="265"/>
      <c r="Y144" s="265"/>
    </row>
    <row r="145" spans="1:25">
      <c r="A145" s="264"/>
      <c r="B145" s="265"/>
      <c r="C145" s="265"/>
      <c r="D145" s="265"/>
      <c r="E145" s="265"/>
      <c r="F145" s="265"/>
      <c r="G145" s="265"/>
      <c r="H145" s="265"/>
      <c r="I145" s="265"/>
      <c r="J145" s="265"/>
      <c r="K145" s="265"/>
      <c r="L145" s="265"/>
      <c r="M145" s="265"/>
      <c r="N145" s="265"/>
      <c r="O145" s="265"/>
      <c r="P145" s="265"/>
      <c r="Q145" s="265"/>
      <c r="R145" s="265"/>
      <c r="S145" s="265"/>
      <c r="T145" s="265"/>
      <c r="U145" s="265"/>
      <c r="V145" s="265"/>
      <c r="W145" s="265"/>
      <c r="X145" s="265"/>
      <c r="Y145" s="265"/>
    </row>
    <row r="146" spans="1:25">
      <c r="A146" s="264"/>
      <c r="B146" s="265"/>
      <c r="C146" s="265"/>
      <c r="D146" s="265"/>
      <c r="E146" s="265"/>
      <c r="F146" s="265"/>
      <c r="G146" s="265"/>
      <c r="H146" s="265"/>
      <c r="I146" s="265"/>
      <c r="J146" s="265"/>
      <c r="K146" s="265"/>
      <c r="L146" s="265"/>
      <c r="M146" s="265"/>
      <c r="N146" s="265"/>
      <c r="O146" s="265"/>
      <c r="P146" s="265"/>
      <c r="Q146" s="265"/>
      <c r="R146" s="265"/>
      <c r="S146" s="265"/>
      <c r="T146" s="265"/>
      <c r="U146" s="265"/>
      <c r="V146" s="265"/>
      <c r="W146" s="265"/>
      <c r="X146" s="265"/>
      <c r="Y146" s="265"/>
    </row>
    <row r="147" spans="1:25">
      <c r="A147" s="264"/>
      <c r="B147" s="265"/>
      <c r="C147" s="265"/>
      <c r="D147" s="265"/>
      <c r="E147" s="265"/>
      <c r="F147" s="265"/>
      <c r="G147" s="265"/>
      <c r="H147" s="265"/>
      <c r="I147" s="265"/>
      <c r="J147" s="265"/>
      <c r="K147" s="265"/>
      <c r="L147" s="265"/>
      <c r="M147" s="265"/>
      <c r="N147" s="265"/>
      <c r="O147" s="265"/>
      <c r="P147" s="265"/>
      <c r="Q147" s="265"/>
      <c r="R147" s="265"/>
      <c r="S147" s="265"/>
      <c r="T147" s="265"/>
      <c r="U147" s="265"/>
      <c r="V147" s="265"/>
      <c r="W147" s="265"/>
      <c r="X147" s="265"/>
      <c r="Y147" s="265"/>
    </row>
    <row r="148" spans="1:25">
      <c r="A148" s="264"/>
      <c r="B148" s="265"/>
      <c r="C148" s="265"/>
      <c r="D148" s="265"/>
      <c r="E148" s="265"/>
      <c r="F148" s="265"/>
      <c r="G148" s="265"/>
      <c r="H148" s="265"/>
      <c r="I148" s="265"/>
      <c r="J148" s="265"/>
      <c r="K148" s="265"/>
      <c r="L148" s="265"/>
      <c r="M148" s="265"/>
      <c r="N148" s="265"/>
      <c r="O148" s="265"/>
      <c r="P148" s="265"/>
      <c r="Q148" s="265"/>
      <c r="R148" s="265"/>
      <c r="S148" s="265"/>
      <c r="T148" s="265"/>
      <c r="U148" s="265"/>
      <c r="V148" s="265"/>
      <c r="W148" s="265"/>
      <c r="X148" s="265"/>
      <c r="Y148" s="265"/>
    </row>
    <row r="149" spans="1:25">
      <c r="A149" s="264"/>
      <c r="B149" s="265"/>
      <c r="C149" s="265"/>
      <c r="D149" s="265"/>
      <c r="E149" s="265"/>
      <c r="F149" s="265"/>
      <c r="G149" s="265"/>
      <c r="H149" s="265"/>
      <c r="I149" s="265"/>
      <c r="J149" s="265"/>
      <c r="K149" s="265"/>
      <c r="L149" s="265"/>
      <c r="M149" s="265"/>
      <c r="N149" s="265"/>
      <c r="O149" s="265"/>
      <c r="P149" s="265"/>
      <c r="Q149" s="265"/>
      <c r="R149" s="265"/>
      <c r="S149" s="265"/>
      <c r="T149" s="265"/>
      <c r="U149" s="265"/>
      <c r="V149" s="265"/>
      <c r="W149" s="265"/>
      <c r="X149" s="265"/>
      <c r="Y149" s="265"/>
    </row>
    <row r="150" spans="1:25">
      <c r="A150" s="264"/>
      <c r="B150" s="265"/>
      <c r="C150" s="265"/>
      <c r="D150" s="265"/>
      <c r="E150" s="265"/>
      <c r="F150" s="265"/>
      <c r="G150" s="265"/>
      <c r="H150" s="265"/>
      <c r="I150" s="265"/>
      <c r="J150" s="265"/>
      <c r="K150" s="265"/>
      <c r="L150" s="265"/>
      <c r="M150" s="265"/>
      <c r="N150" s="265"/>
      <c r="O150" s="265"/>
      <c r="P150" s="265"/>
      <c r="Q150" s="265"/>
      <c r="R150" s="265"/>
      <c r="S150" s="265"/>
      <c r="T150" s="265"/>
      <c r="U150" s="265"/>
      <c r="V150" s="265"/>
      <c r="W150" s="265"/>
      <c r="X150" s="265"/>
      <c r="Y150" s="265"/>
    </row>
    <row r="151" spans="1:25">
      <c r="A151" s="264"/>
      <c r="B151" s="265"/>
      <c r="C151" s="265"/>
      <c r="D151" s="265"/>
      <c r="E151" s="265"/>
      <c r="F151" s="265"/>
      <c r="G151" s="265"/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65"/>
      <c r="T151" s="265"/>
      <c r="U151" s="265"/>
      <c r="V151" s="265"/>
      <c r="W151" s="265"/>
      <c r="X151" s="265"/>
      <c r="Y151" s="265"/>
    </row>
    <row r="152" spans="1:25">
      <c r="A152" s="264"/>
      <c r="B152" s="265"/>
      <c r="C152" s="265"/>
      <c r="D152" s="265"/>
      <c r="E152" s="265"/>
      <c r="F152" s="265"/>
      <c r="G152" s="265"/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</row>
    <row r="153" spans="1:25">
      <c r="A153" s="264"/>
      <c r="B153" s="265"/>
      <c r="C153" s="265"/>
      <c r="D153" s="265"/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265"/>
      <c r="P153" s="265"/>
      <c r="Q153" s="265"/>
      <c r="R153" s="265"/>
      <c r="S153" s="265"/>
      <c r="T153" s="265"/>
      <c r="U153" s="265"/>
      <c r="V153" s="265"/>
      <c r="W153" s="265"/>
      <c r="X153" s="265"/>
      <c r="Y153" s="265"/>
    </row>
    <row r="154" spans="1:25">
      <c r="A154" s="264"/>
      <c r="B154" s="265"/>
      <c r="C154" s="265"/>
      <c r="D154" s="265"/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</row>
    <row r="155" spans="1:25">
      <c r="A155" s="264"/>
      <c r="B155" s="265"/>
      <c r="C155" s="265"/>
      <c r="D155" s="265"/>
      <c r="E155" s="265"/>
      <c r="F155" s="265"/>
      <c r="G155" s="265"/>
      <c r="H155" s="265"/>
      <c r="I155" s="265"/>
      <c r="J155" s="265"/>
      <c r="K155" s="265"/>
      <c r="L155" s="265"/>
      <c r="M155" s="265"/>
      <c r="N155" s="265"/>
      <c r="O155" s="265"/>
      <c r="P155" s="265"/>
      <c r="Q155" s="265"/>
      <c r="R155" s="265"/>
      <c r="S155" s="265"/>
      <c r="T155" s="265"/>
      <c r="U155" s="265"/>
      <c r="V155" s="265"/>
      <c r="W155" s="265"/>
      <c r="X155" s="265"/>
      <c r="Y155" s="265"/>
    </row>
    <row r="156" spans="1:25">
      <c r="A156" s="264"/>
      <c r="B156" s="265"/>
      <c r="C156" s="265"/>
      <c r="D156" s="265"/>
      <c r="E156" s="265"/>
      <c r="F156" s="265"/>
      <c r="G156" s="265"/>
      <c r="H156" s="265"/>
      <c r="I156" s="265"/>
      <c r="J156" s="265"/>
      <c r="K156" s="265"/>
      <c r="L156" s="265"/>
      <c r="M156" s="265"/>
      <c r="N156" s="265"/>
      <c r="O156" s="265"/>
      <c r="P156" s="265"/>
      <c r="Q156" s="265"/>
      <c r="R156" s="265"/>
      <c r="S156" s="265"/>
      <c r="T156" s="265"/>
      <c r="U156" s="265"/>
      <c r="V156" s="265"/>
      <c r="W156" s="265"/>
      <c r="X156" s="265"/>
      <c r="Y156" s="265"/>
    </row>
    <row r="157" spans="1:25">
      <c r="A157" s="264"/>
      <c r="B157" s="265"/>
      <c r="C157" s="265"/>
      <c r="D157" s="265"/>
      <c r="E157" s="265"/>
      <c r="F157" s="265"/>
      <c r="G157" s="265"/>
      <c r="H157" s="265"/>
      <c r="I157" s="265"/>
      <c r="J157" s="265"/>
      <c r="K157" s="265"/>
      <c r="L157" s="265"/>
      <c r="M157" s="265"/>
      <c r="N157" s="265"/>
      <c r="O157" s="265"/>
      <c r="P157" s="265"/>
      <c r="Q157" s="265"/>
      <c r="R157" s="265"/>
      <c r="S157" s="265"/>
      <c r="T157" s="265"/>
      <c r="U157" s="265"/>
      <c r="V157" s="265"/>
      <c r="W157" s="265"/>
      <c r="X157" s="265"/>
      <c r="Y157" s="265"/>
    </row>
    <row r="158" spans="1:25">
      <c r="A158" s="264"/>
      <c r="B158" s="265"/>
      <c r="C158" s="265"/>
      <c r="D158" s="265"/>
      <c r="E158" s="265"/>
      <c r="F158" s="265"/>
      <c r="G158" s="265"/>
      <c r="H158" s="265"/>
      <c r="I158" s="265"/>
      <c r="J158" s="265"/>
      <c r="K158" s="265"/>
      <c r="L158" s="265"/>
      <c r="M158" s="265"/>
      <c r="N158" s="265"/>
      <c r="O158" s="265"/>
      <c r="P158" s="265"/>
      <c r="Q158" s="265"/>
      <c r="R158" s="265"/>
      <c r="S158" s="265"/>
      <c r="T158" s="265"/>
      <c r="U158" s="265"/>
      <c r="V158" s="265"/>
      <c r="W158" s="265"/>
      <c r="X158" s="265"/>
      <c r="Y158" s="265"/>
    </row>
    <row r="159" spans="1:25">
      <c r="A159" s="264"/>
      <c r="B159" s="265"/>
      <c r="C159" s="265"/>
      <c r="D159" s="265"/>
      <c r="E159" s="265"/>
      <c r="F159" s="265"/>
      <c r="G159" s="265"/>
      <c r="H159" s="265"/>
      <c r="I159" s="265"/>
      <c r="J159" s="265"/>
      <c r="K159" s="265"/>
      <c r="L159" s="265"/>
      <c r="M159" s="265"/>
      <c r="N159" s="265"/>
      <c r="O159" s="265"/>
      <c r="P159" s="265"/>
      <c r="Q159" s="265"/>
      <c r="R159" s="265"/>
      <c r="S159" s="265"/>
      <c r="T159" s="265"/>
      <c r="U159" s="265"/>
      <c r="V159" s="265"/>
      <c r="W159" s="265"/>
      <c r="X159" s="265"/>
      <c r="Y159" s="265"/>
    </row>
    <row r="160" spans="1:25">
      <c r="A160" s="264"/>
      <c r="B160" s="265"/>
      <c r="C160" s="265"/>
      <c r="D160" s="265"/>
      <c r="E160" s="265"/>
      <c r="F160" s="265"/>
      <c r="G160" s="265"/>
      <c r="H160" s="265"/>
      <c r="I160" s="265"/>
      <c r="J160" s="265"/>
      <c r="K160" s="265"/>
      <c r="L160" s="265"/>
      <c r="M160" s="265"/>
      <c r="N160" s="265"/>
      <c r="O160" s="265"/>
      <c r="P160" s="265"/>
      <c r="Q160" s="265"/>
      <c r="R160" s="265"/>
      <c r="S160" s="265"/>
      <c r="T160" s="265"/>
      <c r="U160" s="265"/>
      <c r="V160" s="265"/>
      <c r="W160" s="265"/>
      <c r="X160" s="265"/>
      <c r="Y160" s="265"/>
    </row>
    <row r="161" spans="1:25">
      <c r="A161" s="264"/>
      <c r="B161" s="265"/>
      <c r="C161" s="265"/>
      <c r="D161" s="265"/>
      <c r="E161" s="265"/>
      <c r="F161" s="265"/>
      <c r="G161" s="265"/>
      <c r="H161" s="265"/>
      <c r="I161" s="265"/>
      <c r="J161" s="265"/>
      <c r="K161" s="265"/>
      <c r="L161" s="265"/>
      <c r="M161" s="265"/>
      <c r="N161" s="265"/>
      <c r="O161" s="265"/>
      <c r="P161" s="265"/>
      <c r="Q161" s="265"/>
      <c r="R161" s="265"/>
      <c r="S161" s="265"/>
      <c r="T161" s="265"/>
      <c r="U161" s="265"/>
      <c r="V161" s="265"/>
      <c r="W161" s="265"/>
      <c r="X161" s="265"/>
      <c r="Y161" s="265"/>
    </row>
    <row r="162" spans="1:25">
      <c r="A162" s="264"/>
      <c r="B162" s="265"/>
      <c r="C162" s="265"/>
      <c r="D162" s="265"/>
      <c r="E162" s="265"/>
      <c r="F162" s="265"/>
      <c r="G162" s="265"/>
      <c r="H162" s="265"/>
      <c r="I162" s="265"/>
      <c r="J162" s="265"/>
      <c r="K162" s="265"/>
      <c r="L162" s="265"/>
      <c r="M162" s="265"/>
      <c r="N162" s="265"/>
      <c r="O162" s="265"/>
      <c r="P162" s="265"/>
      <c r="Q162" s="265"/>
      <c r="R162" s="265"/>
      <c r="S162" s="265"/>
      <c r="T162" s="265"/>
      <c r="U162" s="265"/>
      <c r="V162" s="265"/>
      <c r="W162" s="265"/>
      <c r="X162" s="265"/>
      <c r="Y162" s="265"/>
    </row>
    <row r="163" spans="1:25">
      <c r="A163" s="264"/>
      <c r="B163" s="265"/>
      <c r="C163" s="265"/>
      <c r="D163" s="265"/>
      <c r="E163" s="265"/>
      <c r="F163" s="265"/>
      <c r="G163" s="265"/>
      <c r="H163" s="265"/>
      <c r="I163" s="265"/>
      <c r="J163" s="265"/>
      <c r="K163" s="265"/>
      <c r="L163" s="265"/>
      <c r="M163" s="265"/>
      <c r="N163" s="265"/>
      <c r="O163" s="265"/>
      <c r="P163" s="265"/>
      <c r="Q163" s="265"/>
      <c r="R163" s="265"/>
      <c r="S163" s="265"/>
      <c r="T163" s="265"/>
      <c r="U163" s="265"/>
      <c r="V163" s="265"/>
      <c r="W163" s="265"/>
      <c r="X163" s="265"/>
      <c r="Y163" s="265"/>
    </row>
    <row r="164" spans="1:25">
      <c r="A164" s="264"/>
      <c r="B164" s="265"/>
      <c r="C164" s="265"/>
      <c r="D164" s="265"/>
      <c r="E164" s="265"/>
      <c r="F164" s="265"/>
      <c r="G164" s="265"/>
      <c r="H164" s="265"/>
      <c r="I164" s="265"/>
      <c r="J164" s="265"/>
      <c r="K164" s="265"/>
      <c r="L164" s="265"/>
      <c r="M164" s="265"/>
      <c r="N164" s="265"/>
      <c r="O164" s="265"/>
      <c r="P164" s="265"/>
      <c r="Q164" s="265"/>
      <c r="R164" s="265"/>
      <c r="S164" s="265"/>
      <c r="T164" s="265"/>
      <c r="U164" s="265"/>
      <c r="V164" s="265"/>
      <c r="W164" s="265"/>
      <c r="X164" s="265"/>
      <c r="Y164" s="265"/>
    </row>
    <row r="165" spans="1:25">
      <c r="A165" s="264"/>
      <c r="B165" s="265"/>
      <c r="C165" s="265"/>
      <c r="D165" s="265"/>
      <c r="E165" s="265"/>
      <c r="F165" s="265"/>
      <c r="G165" s="265"/>
      <c r="H165" s="265"/>
      <c r="I165" s="265"/>
      <c r="J165" s="265"/>
      <c r="K165" s="265"/>
      <c r="L165" s="265"/>
      <c r="M165" s="265"/>
      <c r="N165" s="265"/>
      <c r="O165" s="265"/>
      <c r="P165" s="265"/>
      <c r="Q165" s="265"/>
      <c r="R165" s="265"/>
      <c r="S165" s="265"/>
      <c r="T165" s="265"/>
      <c r="U165" s="265"/>
      <c r="V165" s="265"/>
      <c r="W165" s="265"/>
      <c r="X165" s="265"/>
      <c r="Y165" s="265"/>
    </row>
    <row r="166" spans="1:25">
      <c r="A166" s="264"/>
      <c r="B166" s="265"/>
      <c r="C166" s="265"/>
      <c r="D166" s="265"/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</row>
    <row r="167" spans="1:25">
      <c r="A167" s="264"/>
      <c r="B167" s="265"/>
      <c r="C167" s="265"/>
      <c r="D167" s="265"/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265"/>
      <c r="T167" s="265"/>
      <c r="U167" s="265"/>
      <c r="V167" s="265"/>
      <c r="W167" s="265"/>
      <c r="X167" s="265"/>
      <c r="Y167" s="265"/>
    </row>
    <row r="168" spans="1:25">
      <c r="A168" s="264"/>
      <c r="B168" s="265"/>
      <c r="C168" s="265"/>
      <c r="D168" s="265"/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</row>
    <row r="169" spans="1:25">
      <c r="A169" s="264"/>
      <c r="B169" s="265"/>
      <c r="C169" s="265"/>
      <c r="D169" s="265"/>
      <c r="E169" s="265"/>
      <c r="F169" s="265"/>
      <c r="G169" s="265"/>
      <c r="H169" s="265"/>
      <c r="I169" s="265"/>
      <c r="J169" s="265"/>
      <c r="K169" s="265"/>
      <c r="L169" s="265"/>
      <c r="M169" s="265"/>
      <c r="N169" s="265"/>
      <c r="O169" s="265"/>
      <c r="P169" s="265"/>
      <c r="Q169" s="265"/>
      <c r="R169" s="265"/>
      <c r="S169" s="265"/>
      <c r="T169" s="265"/>
      <c r="U169" s="265"/>
      <c r="V169" s="265"/>
      <c r="W169" s="265"/>
      <c r="X169" s="265"/>
      <c r="Y169" s="265"/>
    </row>
    <row r="170" spans="1:25">
      <c r="A170" s="264"/>
      <c r="B170" s="265"/>
      <c r="C170" s="265"/>
      <c r="D170" s="265"/>
      <c r="E170" s="265"/>
      <c r="F170" s="265"/>
      <c r="G170" s="265"/>
      <c r="H170" s="265"/>
      <c r="I170" s="265"/>
      <c r="J170" s="265"/>
      <c r="K170" s="265"/>
      <c r="L170" s="265"/>
      <c r="M170" s="265"/>
      <c r="N170" s="265"/>
      <c r="O170" s="265"/>
      <c r="P170" s="265"/>
      <c r="Q170" s="265"/>
      <c r="R170" s="265"/>
      <c r="S170" s="265"/>
      <c r="T170" s="265"/>
      <c r="U170" s="265"/>
      <c r="V170" s="265"/>
      <c r="W170" s="265"/>
      <c r="X170" s="265"/>
      <c r="Y170" s="265"/>
    </row>
    <row r="171" spans="1:25">
      <c r="A171" s="264"/>
      <c r="B171" s="265"/>
      <c r="C171" s="265"/>
      <c r="D171" s="265"/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</row>
    <row r="172" spans="1:25">
      <c r="A172" s="264"/>
      <c r="B172" s="265"/>
      <c r="C172" s="265"/>
      <c r="D172" s="265"/>
      <c r="E172" s="265"/>
      <c r="F172" s="265"/>
      <c r="G172" s="265"/>
      <c r="H172" s="265"/>
      <c r="I172" s="265"/>
      <c r="J172" s="265"/>
      <c r="K172" s="265"/>
      <c r="L172" s="265"/>
      <c r="M172" s="265"/>
      <c r="N172" s="265"/>
      <c r="O172" s="265"/>
      <c r="P172" s="265"/>
      <c r="Q172" s="265"/>
      <c r="R172" s="265"/>
      <c r="S172" s="265"/>
      <c r="T172" s="265"/>
      <c r="U172" s="265"/>
      <c r="V172" s="265"/>
      <c r="W172" s="265"/>
      <c r="X172" s="265"/>
      <c r="Y172" s="265"/>
    </row>
    <row r="173" spans="1:25">
      <c r="A173" s="264"/>
      <c r="B173" s="265"/>
      <c r="C173" s="265"/>
      <c r="D173" s="265"/>
      <c r="E173" s="265"/>
      <c r="F173" s="265"/>
      <c r="G173" s="265"/>
      <c r="H173" s="265"/>
      <c r="I173" s="265"/>
      <c r="J173" s="265"/>
      <c r="K173" s="265"/>
      <c r="L173" s="265"/>
      <c r="M173" s="265"/>
      <c r="N173" s="265"/>
      <c r="O173" s="265"/>
      <c r="P173" s="265"/>
      <c r="Q173" s="265"/>
      <c r="R173" s="265"/>
      <c r="S173" s="265"/>
      <c r="T173" s="265"/>
      <c r="U173" s="265"/>
      <c r="V173" s="265"/>
      <c r="W173" s="265"/>
      <c r="X173" s="265"/>
      <c r="Y173" s="265"/>
    </row>
    <row r="174" spans="1:25">
      <c r="A174" s="264"/>
      <c r="B174" s="265"/>
      <c r="C174" s="265"/>
      <c r="D174" s="265"/>
      <c r="E174" s="265"/>
      <c r="F174" s="265"/>
      <c r="G174" s="265"/>
      <c r="H174" s="265"/>
      <c r="I174" s="265"/>
      <c r="J174" s="265"/>
      <c r="K174" s="265"/>
      <c r="L174" s="265"/>
      <c r="M174" s="265"/>
      <c r="N174" s="265"/>
      <c r="O174" s="265"/>
      <c r="P174" s="265"/>
      <c r="Q174" s="265"/>
      <c r="R174" s="265"/>
      <c r="S174" s="265"/>
      <c r="T174" s="265"/>
      <c r="U174" s="265"/>
      <c r="V174" s="265"/>
      <c r="W174" s="265"/>
      <c r="X174" s="265"/>
      <c r="Y174" s="265"/>
    </row>
    <row r="175" spans="1:25">
      <c r="A175" s="264"/>
      <c r="B175" s="265"/>
      <c r="C175" s="265"/>
      <c r="D175" s="265"/>
      <c r="E175" s="265"/>
      <c r="F175" s="265"/>
      <c r="G175" s="265"/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265"/>
      <c r="T175" s="265"/>
      <c r="U175" s="265"/>
      <c r="V175" s="265"/>
      <c r="W175" s="265"/>
      <c r="X175" s="265"/>
      <c r="Y175" s="265"/>
    </row>
    <row r="176" spans="1:25">
      <c r="A176" s="264"/>
      <c r="B176" s="265"/>
      <c r="C176" s="265"/>
      <c r="D176" s="265"/>
      <c r="E176" s="265"/>
      <c r="F176" s="265"/>
      <c r="G176" s="265"/>
      <c r="H176" s="265"/>
      <c r="I176" s="265"/>
      <c r="J176" s="265"/>
      <c r="K176" s="265"/>
      <c r="L176" s="265"/>
      <c r="M176" s="265"/>
      <c r="N176" s="265"/>
      <c r="O176" s="265"/>
      <c r="P176" s="265"/>
      <c r="Q176" s="265"/>
      <c r="R176" s="265"/>
      <c r="S176" s="265"/>
      <c r="T176" s="265"/>
      <c r="U176" s="265"/>
      <c r="V176" s="265"/>
      <c r="W176" s="265"/>
      <c r="X176" s="265"/>
      <c r="Y176" s="265"/>
    </row>
    <row r="177" spans="1:25">
      <c r="A177" s="264"/>
      <c r="B177" s="265"/>
      <c r="C177" s="265"/>
      <c r="D177" s="265"/>
      <c r="E177" s="265"/>
      <c r="F177" s="265"/>
      <c r="G177" s="265"/>
      <c r="H177" s="265"/>
      <c r="I177" s="265"/>
      <c r="J177" s="265"/>
      <c r="K177" s="265"/>
      <c r="L177" s="265"/>
      <c r="M177" s="265"/>
      <c r="N177" s="265"/>
      <c r="O177" s="265"/>
      <c r="P177" s="265"/>
      <c r="Q177" s="265"/>
      <c r="R177" s="265"/>
      <c r="S177" s="265"/>
      <c r="T177" s="265"/>
      <c r="U177" s="265"/>
      <c r="V177" s="265"/>
      <c r="W177" s="265"/>
      <c r="X177" s="265"/>
      <c r="Y177" s="265"/>
    </row>
    <row r="178" spans="1:25">
      <c r="A178" s="264"/>
      <c r="B178" s="265"/>
      <c r="C178" s="265"/>
      <c r="D178" s="265"/>
      <c r="E178" s="265"/>
      <c r="F178" s="265"/>
      <c r="G178" s="265"/>
      <c r="H178" s="265"/>
      <c r="I178" s="265"/>
      <c r="J178" s="265"/>
      <c r="K178" s="265"/>
      <c r="L178" s="265"/>
      <c r="M178" s="265"/>
      <c r="N178" s="265"/>
      <c r="O178" s="265"/>
      <c r="P178" s="265"/>
      <c r="Q178" s="265"/>
      <c r="R178" s="265"/>
      <c r="S178" s="265"/>
      <c r="T178" s="265"/>
      <c r="U178" s="265"/>
      <c r="V178" s="265"/>
      <c r="W178" s="265"/>
      <c r="X178" s="265"/>
      <c r="Y178" s="265"/>
    </row>
    <row r="179" spans="1:25">
      <c r="A179" s="264"/>
      <c r="B179" s="265"/>
      <c r="C179" s="265"/>
      <c r="D179" s="265"/>
      <c r="E179" s="265"/>
      <c r="F179" s="265"/>
      <c r="G179" s="265"/>
      <c r="H179" s="265"/>
      <c r="I179" s="265"/>
      <c r="J179" s="265"/>
      <c r="K179" s="265"/>
      <c r="L179" s="265"/>
      <c r="M179" s="265"/>
      <c r="N179" s="265"/>
      <c r="O179" s="265"/>
      <c r="P179" s="265"/>
      <c r="Q179" s="265"/>
      <c r="R179" s="265"/>
      <c r="S179" s="265"/>
      <c r="T179" s="265"/>
      <c r="U179" s="265"/>
      <c r="V179" s="265"/>
      <c r="W179" s="265"/>
      <c r="X179" s="265"/>
      <c r="Y179" s="265"/>
    </row>
    <row r="180" spans="1:25">
      <c r="A180" s="264"/>
      <c r="B180" s="265"/>
      <c r="C180" s="265"/>
      <c r="D180" s="265"/>
      <c r="E180" s="265"/>
      <c r="F180" s="265"/>
      <c r="G180" s="265"/>
      <c r="H180" s="265"/>
      <c r="I180" s="265"/>
      <c r="J180" s="265"/>
      <c r="K180" s="265"/>
      <c r="L180" s="265"/>
      <c r="M180" s="265"/>
      <c r="N180" s="265"/>
      <c r="O180" s="265"/>
      <c r="P180" s="265"/>
      <c r="Q180" s="265"/>
      <c r="R180" s="265"/>
      <c r="S180" s="265"/>
      <c r="T180" s="265"/>
      <c r="U180" s="265"/>
      <c r="V180" s="265"/>
      <c r="W180" s="265"/>
      <c r="X180" s="265"/>
      <c r="Y180" s="265"/>
    </row>
    <row r="181" spans="1:25">
      <c r="A181" s="264"/>
      <c r="B181" s="265"/>
      <c r="C181" s="265"/>
      <c r="D181" s="265"/>
      <c r="E181" s="265"/>
      <c r="F181" s="265"/>
      <c r="G181" s="265"/>
      <c r="H181" s="265"/>
      <c r="I181" s="265"/>
      <c r="J181" s="265"/>
      <c r="K181" s="265"/>
      <c r="L181" s="265"/>
      <c r="M181" s="265"/>
      <c r="N181" s="265"/>
      <c r="O181" s="265"/>
      <c r="P181" s="265"/>
      <c r="Q181" s="265"/>
      <c r="R181" s="265"/>
      <c r="S181" s="265"/>
      <c r="T181" s="265"/>
      <c r="U181" s="265"/>
      <c r="V181" s="265"/>
      <c r="W181" s="265"/>
      <c r="X181" s="265"/>
      <c r="Y181" s="265"/>
    </row>
    <row r="182" spans="1:25">
      <c r="A182" s="264"/>
      <c r="B182" s="265"/>
      <c r="C182" s="265"/>
      <c r="D182" s="265"/>
      <c r="E182" s="265"/>
      <c r="F182" s="265"/>
      <c r="G182" s="265"/>
      <c r="H182" s="265"/>
      <c r="I182" s="265"/>
      <c r="J182" s="265"/>
      <c r="K182" s="265"/>
      <c r="L182" s="265"/>
      <c r="M182" s="265"/>
      <c r="N182" s="265"/>
      <c r="O182" s="265"/>
      <c r="P182" s="265"/>
      <c r="Q182" s="265"/>
      <c r="R182" s="265"/>
      <c r="S182" s="265"/>
      <c r="T182" s="265"/>
      <c r="U182" s="265"/>
      <c r="V182" s="265"/>
      <c r="W182" s="265"/>
      <c r="X182" s="265"/>
      <c r="Y182" s="265"/>
    </row>
    <row r="183" spans="1:25">
      <c r="A183" s="264"/>
      <c r="B183" s="265"/>
      <c r="C183" s="265"/>
      <c r="D183" s="265"/>
      <c r="E183" s="265"/>
      <c r="F183" s="265"/>
      <c r="G183" s="265"/>
      <c r="H183" s="265"/>
      <c r="I183" s="265"/>
      <c r="J183" s="265"/>
      <c r="K183" s="265"/>
      <c r="L183" s="265"/>
      <c r="M183" s="265"/>
      <c r="N183" s="265"/>
      <c r="O183" s="265"/>
      <c r="P183" s="265"/>
      <c r="Q183" s="265"/>
      <c r="R183" s="265"/>
      <c r="S183" s="265"/>
      <c r="T183" s="265"/>
      <c r="U183" s="265"/>
      <c r="V183" s="265"/>
      <c r="W183" s="265"/>
      <c r="X183" s="265"/>
      <c r="Y183" s="265"/>
    </row>
    <row r="184" spans="1:25">
      <c r="A184" s="264"/>
      <c r="B184" s="265"/>
      <c r="C184" s="265"/>
      <c r="D184" s="265"/>
      <c r="E184" s="265"/>
      <c r="F184" s="265"/>
      <c r="G184" s="265"/>
      <c r="H184" s="265"/>
      <c r="I184" s="265"/>
      <c r="J184" s="265"/>
      <c r="K184" s="265"/>
      <c r="L184" s="265"/>
      <c r="M184" s="265"/>
      <c r="N184" s="265"/>
      <c r="O184" s="265"/>
      <c r="P184" s="265"/>
      <c r="Q184" s="265"/>
      <c r="R184" s="265"/>
      <c r="S184" s="265"/>
      <c r="T184" s="265"/>
      <c r="U184" s="265"/>
      <c r="V184" s="265"/>
      <c r="W184" s="265"/>
      <c r="X184" s="265"/>
      <c r="Y184" s="265"/>
    </row>
    <row r="185" spans="1:25">
      <c r="A185" s="264"/>
      <c r="B185" s="265"/>
      <c r="C185" s="265"/>
      <c r="D185" s="265"/>
      <c r="E185" s="265"/>
      <c r="F185" s="265"/>
      <c r="G185" s="265"/>
      <c r="H185" s="265"/>
      <c r="I185" s="265"/>
      <c r="J185" s="265"/>
      <c r="K185" s="265"/>
      <c r="L185" s="265"/>
      <c r="M185" s="265"/>
      <c r="N185" s="265"/>
      <c r="O185" s="265"/>
      <c r="P185" s="265"/>
      <c r="Q185" s="265"/>
      <c r="R185" s="265"/>
      <c r="S185" s="265"/>
      <c r="T185" s="265"/>
      <c r="U185" s="265"/>
      <c r="V185" s="265"/>
      <c r="W185" s="265"/>
      <c r="X185" s="265"/>
      <c r="Y185" s="265"/>
    </row>
    <row r="186" spans="1:25">
      <c r="A186" s="264"/>
      <c r="B186" s="265"/>
      <c r="C186" s="265"/>
      <c r="D186" s="265"/>
      <c r="E186" s="265"/>
      <c r="F186" s="265"/>
      <c r="G186" s="265"/>
      <c r="H186" s="265"/>
      <c r="I186" s="265"/>
      <c r="J186" s="265"/>
      <c r="K186" s="265"/>
      <c r="L186" s="265"/>
      <c r="M186" s="265"/>
      <c r="N186" s="265"/>
      <c r="O186" s="265"/>
      <c r="P186" s="265"/>
      <c r="Q186" s="265"/>
      <c r="R186" s="265"/>
      <c r="S186" s="265"/>
      <c r="T186" s="265"/>
      <c r="U186" s="265"/>
      <c r="V186" s="265"/>
      <c r="W186" s="265"/>
      <c r="X186" s="265"/>
      <c r="Y186" s="265"/>
    </row>
    <row r="187" spans="1:25">
      <c r="A187" s="264"/>
      <c r="B187" s="265"/>
      <c r="C187" s="265"/>
      <c r="D187" s="265"/>
      <c r="E187" s="265"/>
      <c r="F187" s="265"/>
      <c r="G187" s="265"/>
      <c r="H187" s="265"/>
      <c r="I187" s="265"/>
      <c r="J187" s="265"/>
      <c r="K187" s="265"/>
      <c r="L187" s="265"/>
      <c r="M187" s="265"/>
      <c r="N187" s="265"/>
      <c r="O187" s="265"/>
      <c r="P187" s="265"/>
      <c r="Q187" s="265"/>
      <c r="R187" s="265"/>
      <c r="S187" s="265"/>
      <c r="T187" s="265"/>
      <c r="U187" s="265"/>
      <c r="V187" s="265"/>
      <c r="W187" s="265"/>
      <c r="X187" s="265"/>
      <c r="Y187" s="265"/>
    </row>
  </sheetData>
  <sheetProtection algorithmName="SHA-512" hashValue="nowi9DT2/JBEjsZvVr+FzWoOKpBtlJc6HJhZR7KMzpAYp2ZgvSDeivq+xxRjSFn539C7efCiwD4Nd7so3RBKsw==" saltValue="SX6Pq64a1jCFtKVs42GT0w==" spinCount="100000" sheet="1" formatCells="0" insertHyperlinks="0" autoFilter="0" objects="1"/>
  <mergeCells count="62">
    <mergeCell ref="A1:AE1"/>
    <mergeCell ref="B2:D2"/>
    <mergeCell ref="E2:G2"/>
    <mergeCell ref="H2:J2"/>
    <mergeCell ref="K2:M2"/>
    <mergeCell ref="N2:P2"/>
    <mergeCell ref="Q2:S2"/>
    <mergeCell ref="T2:V2"/>
    <mergeCell ref="W2:Y2"/>
    <mergeCell ref="B15:D15"/>
    <mergeCell ref="E15:G15"/>
    <mergeCell ref="H15:J15"/>
    <mergeCell ref="K15:M15"/>
    <mergeCell ref="N15:P15"/>
    <mergeCell ref="Q15:S15"/>
    <mergeCell ref="T15:V15"/>
    <mergeCell ref="W15:Y15"/>
    <mergeCell ref="Z15:AB15"/>
    <mergeCell ref="AC15:AE15"/>
    <mergeCell ref="B29:D29"/>
    <mergeCell ref="E29:G29"/>
    <mergeCell ref="H29:J29"/>
    <mergeCell ref="K29:M29"/>
    <mergeCell ref="N29:P29"/>
    <mergeCell ref="Q29:S29"/>
    <mergeCell ref="T29:V29"/>
    <mergeCell ref="W29:Y29"/>
    <mergeCell ref="Z29:AB29"/>
    <mergeCell ref="B43:D43"/>
    <mergeCell ref="E43:G43"/>
    <mergeCell ref="H43:J43"/>
    <mergeCell ref="K43:M43"/>
    <mergeCell ref="N43:P43"/>
    <mergeCell ref="Q43:S43"/>
    <mergeCell ref="T43:V43"/>
    <mergeCell ref="W43:Y43"/>
    <mergeCell ref="B56:D56"/>
    <mergeCell ref="E56:G56"/>
    <mergeCell ref="H56:J56"/>
    <mergeCell ref="K56:M56"/>
    <mergeCell ref="N56:P56"/>
    <mergeCell ref="Q56:S56"/>
    <mergeCell ref="T56:V56"/>
    <mergeCell ref="B69:D69"/>
    <mergeCell ref="E69:G69"/>
    <mergeCell ref="H69:J69"/>
    <mergeCell ref="K69:M69"/>
    <mergeCell ref="N69:P69"/>
    <mergeCell ref="Q69:S69"/>
    <mergeCell ref="D82:L82"/>
    <mergeCell ref="M82:U82"/>
    <mergeCell ref="AE82:AL82"/>
    <mergeCell ref="AM82:AT82"/>
    <mergeCell ref="A2:A3"/>
    <mergeCell ref="A15:A16"/>
    <mergeCell ref="A29:A30"/>
    <mergeCell ref="A43:A44"/>
    <mergeCell ref="A56:A57"/>
    <mergeCell ref="A69:A70"/>
    <mergeCell ref="A82:A83"/>
    <mergeCell ref="B82:B83"/>
    <mergeCell ref="C82:C8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83"/>
  <sheetViews>
    <sheetView topLeftCell="A431" workbookViewId="0">
      <selection activeCell="J464" sqref="J464"/>
    </sheetView>
  </sheetViews>
  <sheetFormatPr defaultColWidth="9" defaultRowHeight="13.5"/>
  <cols>
    <col min="1" max="1" width="13" style="34" customWidth="1"/>
    <col min="2" max="2" width="24.8833333333333" style="34" customWidth="1"/>
    <col min="3" max="3" width="13" style="34" customWidth="1"/>
    <col min="4" max="4" width="12" style="34" customWidth="1"/>
    <col min="5" max="5" width="13" style="34" customWidth="1"/>
    <col min="6" max="6" width="12" style="34" customWidth="1"/>
    <col min="7" max="26" width="9" style="34"/>
  </cols>
  <sheetData>
    <row r="1" ht="18.75" spans="1:6">
      <c r="A1" s="35"/>
      <c r="B1" s="36" t="s">
        <v>244</v>
      </c>
      <c r="C1" s="36"/>
      <c r="D1" s="36"/>
      <c r="E1" s="36"/>
      <c r="F1" s="35"/>
    </row>
    <row r="2" spans="1:6">
      <c r="A2" s="7" t="s">
        <v>245</v>
      </c>
      <c r="B2" s="81" t="s">
        <v>246</v>
      </c>
      <c r="C2" s="82" t="s">
        <v>247</v>
      </c>
      <c r="D2" s="82" t="s">
        <v>248</v>
      </c>
      <c r="E2" s="82" t="s">
        <v>249</v>
      </c>
      <c r="F2" s="82" t="s">
        <v>250</v>
      </c>
    </row>
    <row r="3" spans="1:6">
      <c r="A3" s="7">
        <v>1</v>
      </c>
      <c r="B3" s="81" t="s">
        <v>251</v>
      </c>
      <c r="C3" s="84">
        <v>96.5</v>
      </c>
      <c r="D3" s="84">
        <v>100</v>
      </c>
      <c r="E3" s="84"/>
      <c r="F3" s="85"/>
    </row>
    <row r="4" spans="1:6">
      <c r="A4" s="7">
        <v>2</v>
      </c>
      <c r="B4" s="81" t="s">
        <v>252</v>
      </c>
      <c r="C4" s="84">
        <v>96</v>
      </c>
      <c r="D4" s="84">
        <v>95</v>
      </c>
      <c r="E4" s="84"/>
      <c r="F4" s="85"/>
    </row>
    <row r="5" spans="1:6">
      <c r="A5" s="7">
        <v>3</v>
      </c>
      <c r="B5" s="81" t="s">
        <v>253</v>
      </c>
      <c r="C5" s="84">
        <v>89.5</v>
      </c>
      <c r="D5" s="84">
        <v>87</v>
      </c>
      <c r="E5" s="84"/>
      <c r="F5" s="85"/>
    </row>
    <row r="6" spans="1:6">
      <c r="A6" s="7">
        <v>4</v>
      </c>
      <c r="B6" s="81" t="s">
        <v>254</v>
      </c>
      <c r="C6" s="84">
        <v>99</v>
      </c>
      <c r="D6" s="84">
        <v>95</v>
      </c>
      <c r="E6" s="84"/>
      <c r="F6" s="85"/>
    </row>
    <row r="7" spans="1:6">
      <c r="A7" s="7">
        <v>5</v>
      </c>
      <c r="B7" s="81" t="s">
        <v>255</v>
      </c>
      <c r="C7" s="84">
        <v>98</v>
      </c>
      <c r="D7" s="84">
        <v>86</v>
      </c>
      <c r="E7" s="84"/>
      <c r="F7" s="85"/>
    </row>
    <row r="8" spans="1:6">
      <c r="A8" s="7">
        <v>6</v>
      </c>
      <c r="B8" s="81" t="s">
        <v>256</v>
      </c>
      <c r="C8" s="84">
        <v>99</v>
      </c>
      <c r="D8" s="84">
        <v>99</v>
      </c>
      <c r="E8" s="84"/>
      <c r="F8" s="85"/>
    </row>
    <row r="9" spans="1:6">
      <c r="A9" s="7">
        <v>7</v>
      </c>
      <c r="B9" s="81" t="s">
        <v>257</v>
      </c>
      <c r="C9" s="84">
        <v>99</v>
      </c>
      <c r="D9" s="84">
        <v>99</v>
      </c>
      <c r="E9" s="84"/>
      <c r="F9" s="85"/>
    </row>
    <row r="10" spans="1:6">
      <c r="A10" s="7">
        <v>8</v>
      </c>
      <c r="B10" s="81" t="s">
        <v>258</v>
      </c>
      <c r="C10" s="84">
        <v>99</v>
      </c>
      <c r="D10" s="84">
        <v>95</v>
      </c>
      <c r="E10" s="84"/>
      <c r="F10" s="85"/>
    </row>
    <row r="11" spans="1:6">
      <c r="A11" s="7">
        <v>9</v>
      </c>
      <c r="B11" s="81" t="s">
        <v>259</v>
      </c>
      <c r="C11" s="84">
        <v>100</v>
      </c>
      <c r="D11" s="84">
        <v>98</v>
      </c>
      <c r="E11" s="84"/>
      <c r="F11" s="85"/>
    </row>
    <row r="12" spans="1:6">
      <c r="A12" s="7">
        <v>10</v>
      </c>
      <c r="B12" s="81" t="s">
        <v>260</v>
      </c>
      <c r="C12" s="84">
        <v>95</v>
      </c>
      <c r="D12" s="84">
        <v>97</v>
      </c>
      <c r="E12" s="84"/>
      <c r="F12" s="85"/>
    </row>
    <row r="13" spans="1:6">
      <c r="A13" s="7">
        <v>11</v>
      </c>
      <c r="B13" s="81" t="s">
        <v>261</v>
      </c>
      <c r="C13" s="84">
        <v>97</v>
      </c>
      <c r="D13" s="84">
        <v>88</v>
      </c>
      <c r="E13" s="84"/>
      <c r="F13" s="85"/>
    </row>
    <row r="14" spans="1:6">
      <c r="A14" s="7">
        <v>12</v>
      </c>
      <c r="B14" s="81" t="s">
        <v>262</v>
      </c>
      <c r="C14" s="84">
        <v>100</v>
      </c>
      <c r="D14" s="84">
        <v>98</v>
      </c>
      <c r="E14" s="84"/>
      <c r="F14" s="85"/>
    </row>
    <row r="15" spans="1:6">
      <c r="A15" s="7">
        <v>13</v>
      </c>
      <c r="B15" s="81" t="s">
        <v>263</v>
      </c>
      <c r="C15" s="84">
        <v>99</v>
      </c>
      <c r="D15" s="84">
        <v>98</v>
      </c>
      <c r="E15" s="84"/>
      <c r="F15" s="85"/>
    </row>
    <row r="16" spans="1:6">
      <c r="A16" s="7">
        <v>14</v>
      </c>
      <c r="B16" s="81" t="s">
        <v>264</v>
      </c>
      <c r="C16" s="84">
        <v>97</v>
      </c>
      <c r="D16" s="84">
        <v>97</v>
      </c>
      <c r="E16" s="84"/>
      <c r="F16" s="85"/>
    </row>
    <row r="17" spans="1:6">
      <c r="A17" s="7">
        <v>15</v>
      </c>
      <c r="B17" s="81" t="s">
        <v>265</v>
      </c>
      <c r="C17" s="84">
        <v>98</v>
      </c>
      <c r="D17" s="84">
        <v>99</v>
      </c>
      <c r="E17" s="84"/>
      <c r="F17" s="85"/>
    </row>
    <row r="18" spans="1:6">
      <c r="A18" s="7">
        <v>16</v>
      </c>
      <c r="B18" s="81" t="s">
        <v>266</v>
      </c>
      <c r="C18" s="84">
        <v>99</v>
      </c>
      <c r="D18" s="84">
        <v>100</v>
      </c>
      <c r="E18" s="84"/>
      <c r="F18" s="85"/>
    </row>
    <row r="19" spans="1:6">
      <c r="A19" s="7">
        <v>17</v>
      </c>
      <c r="B19" s="81" t="s">
        <v>267</v>
      </c>
      <c r="C19" s="84">
        <v>92.5</v>
      </c>
      <c r="D19" s="84">
        <v>92</v>
      </c>
      <c r="E19" s="84"/>
      <c r="F19" s="85"/>
    </row>
    <row r="20" spans="1:6">
      <c r="A20" s="7">
        <v>18</v>
      </c>
      <c r="B20" s="81" t="s">
        <v>268</v>
      </c>
      <c r="C20" s="84">
        <v>78.5</v>
      </c>
      <c r="D20" s="84">
        <v>75</v>
      </c>
      <c r="E20" s="84"/>
      <c r="F20" s="85"/>
    </row>
    <row r="21" spans="1:6">
      <c r="A21" s="7">
        <v>19</v>
      </c>
      <c r="B21" s="81" t="s">
        <v>269</v>
      </c>
      <c r="C21" s="84">
        <v>100</v>
      </c>
      <c r="D21" s="84">
        <v>100</v>
      </c>
      <c r="E21" s="84"/>
      <c r="F21" s="85"/>
    </row>
    <row r="22" spans="1:6">
      <c r="A22" s="7">
        <v>20</v>
      </c>
      <c r="B22" s="81" t="s">
        <v>270</v>
      </c>
      <c r="C22" s="84">
        <v>98</v>
      </c>
      <c r="D22" s="84">
        <v>96</v>
      </c>
      <c r="E22" s="84"/>
      <c r="F22" s="85"/>
    </row>
    <row r="23" spans="1:6">
      <c r="A23" s="7">
        <v>21</v>
      </c>
      <c r="B23" s="81" t="s">
        <v>271</v>
      </c>
      <c r="C23" s="84">
        <v>82.5</v>
      </c>
      <c r="D23" s="84">
        <v>94</v>
      </c>
      <c r="E23" s="84"/>
      <c r="F23" s="85"/>
    </row>
    <row r="24" spans="1:6">
      <c r="A24" s="7">
        <v>22</v>
      </c>
      <c r="B24" s="81" t="s">
        <v>272</v>
      </c>
      <c r="C24" s="84">
        <v>100</v>
      </c>
      <c r="D24" s="84">
        <v>97</v>
      </c>
      <c r="E24" s="84"/>
      <c r="F24" s="85"/>
    </row>
    <row r="25" spans="1:6">
      <c r="A25" s="7">
        <v>23</v>
      </c>
      <c r="B25" s="81" t="s">
        <v>273</v>
      </c>
      <c r="C25" s="84">
        <v>100</v>
      </c>
      <c r="D25" s="84">
        <v>97</v>
      </c>
      <c r="E25" s="84"/>
      <c r="F25" s="85"/>
    </row>
    <row r="26" spans="1:6">
      <c r="A26" s="7">
        <v>24</v>
      </c>
      <c r="B26" s="81" t="s">
        <v>274</v>
      </c>
      <c r="C26" s="84">
        <v>100</v>
      </c>
      <c r="D26" s="84">
        <v>100</v>
      </c>
      <c r="E26" s="84"/>
      <c r="F26" s="85"/>
    </row>
    <row r="27" spans="1:6">
      <c r="A27" s="7">
        <v>25</v>
      </c>
      <c r="B27" s="81" t="s">
        <v>275</v>
      </c>
      <c r="C27" s="84">
        <v>99.5</v>
      </c>
      <c r="D27" s="84">
        <v>99</v>
      </c>
      <c r="E27" s="84"/>
      <c r="F27" s="85"/>
    </row>
    <row r="28" spans="1:6">
      <c r="A28" s="7">
        <v>26</v>
      </c>
      <c r="B28" s="81" t="s">
        <v>276</v>
      </c>
      <c r="C28" s="84">
        <v>97</v>
      </c>
      <c r="D28" s="84">
        <v>97</v>
      </c>
      <c r="E28" s="84"/>
      <c r="F28" s="85"/>
    </row>
    <row r="29" spans="1:6">
      <c r="A29" s="7">
        <v>27</v>
      </c>
      <c r="B29" s="81" t="s">
        <v>277</v>
      </c>
      <c r="C29" s="84">
        <v>99</v>
      </c>
      <c r="D29" s="84">
        <v>99</v>
      </c>
      <c r="E29" s="84"/>
      <c r="F29" s="85"/>
    </row>
    <row r="30" spans="1:6">
      <c r="A30" s="7">
        <v>28</v>
      </c>
      <c r="B30" s="81" t="s">
        <v>278</v>
      </c>
      <c r="C30" s="84">
        <v>99</v>
      </c>
      <c r="D30" s="84">
        <v>100</v>
      </c>
      <c r="E30" s="84"/>
      <c r="F30" s="85"/>
    </row>
    <row r="31" s="221" customFormat="1" spans="1:26">
      <c r="A31" s="157">
        <v>29</v>
      </c>
      <c r="B31" s="222" t="s">
        <v>279</v>
      </c>
      <c r="C31" s="143">
        <v>97</v>
      </c>
      <c r="D31" s="143">
        <v>100</v>
      </c>
      <c r="E31" s="143"/>
      <c r="F31" s="1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</row>
    <row r="32" spans="1:6">
      <c r="A32" s="7">
        <v>30</v>
      </c>
      <c r="B32" s="81" t="s">
        <v>280</v>
      </c>
      <c r="C32" s="84">
        <v>89.5</v>
      </c>
      <c r="D32" s="84">
        <v>94</v>
      </c>
      <c r="E32" s="84"/>
      <c r="F32" s="85"/>
    </row>
    <row r="33" spans="1:6">
      <c r="A33" s="7">
        <v>31</v>
      </c>
      <c r="B33" s="81" t="s">
        <v>281</v>
      </c>
      <c r="C33" s="84">
        <v>100</v>
      </c>
      <c r="D33" s="84">
        <v>97</v>
      </c>
      <c r="E33" s="84"/>
      <c r="F33" s="85"/>
    </row>
    <row r="34" spans="1:6">
      <c r="A34" s="7">
        <v>32</v>
      </c>
      <c r="B34" s="81" t="s">
        <v>282</v>
      </c>
      <c r="C34" s="84">
        <v>93</v>
      </c>
      <c r="D34" s="84">
        <v>89</v>
      </c>
      <c r="E34" s="84"/>
      <c r="F34" s="85"/>
    </row>
    <row r="35" spans="1:6">
      <c r="A35" s="7">
        <v>33</v>
      </c>
      <c r="B35" s="81" t="s">
        <v>283</v>
      </c>
      <c r="C35" s="84">
        <v>100</v>
      </c>
      <c r="D35" s="84">
        <v>96</v>
      </c>
      <c r="E35" s="84"/>
      <c r="F35" s="85"/>
    </row>
    <row r="36" spans="1:6">
      <c r="A36" s="7">
        <v>34</v>
      </c>
      <c r="B36" s="81" t="s">
        <v>284</v>
      </c>
      <c r="C36" s="84">
        <v>98</v>
      </c>
      <c r="D36" s="84">
        <v>97</v>
      </c>
      <c r="E36" s="84"/>
      <c r="F36" s="85"/>
    </row>
    <row r="37" spans="1:6">
      <c r="A37" s="7">
        <v>35</v>
      </c>
      <c r="B37" s="81" t="s">
        <v>285</v>
      </c>
      <c r="C37" s="84">
        <v>99</v>
      </c>
      <c r="D37" s="84">
        <v>98</v>
      </c>
      <c r="E37" s="84"/>
      <c r="F37" s="85"/>
    </row>
    <row r="38" spans="1:6">
      <c r="A38" s="7">
        <v>36</v>
      </c>
      <c r="B38" s="81" t="s">
        <v>286</v>
      </c>
      <c r="C38" s="84">
        <v>100</v>
      </c>
      <c r="D38" s="84">
        <v>99</v>
      </c>
      <c r="E38" s="84"/>
      <c r="F38" s="85"/>
    </row>
    <row r="39" spans="1:6">
      <c r="A39" s="62">
        <v>37</v>
      </c>
      <c r="B39" s="224" t="s">
        <v>287</v>
      </c>
      <c r="C39" s="64" t="s">
        <v>288</v>
      </c>
      <c r="D39" s="64" t="s">
        <v>288</v>
      </c>
      <c r="E39" s="225"/>
      <c r="F39" s="226"/>
    </row>
    <row r="40" spans="1:6">
      <c r="A40" s="7">
        <v>38</v>
      </c>
      <c r="B40" s="81" t="s">
        <v>289</v>
      </c>
      <c r="C40" s="84">
        <v>100</v>
      </c>
      <c r="D40" s="84">
        <v>98</v>
      </c>
      <c r="E40" s="84"/>
      <c r="F40" s="84"/>
    </row>
    <row r="41" spans="1:6">
      <c r="A41" s="7">
        <v>39</v>
      </c>
      <c r="B41" s="227" t="s">
        <v>290</v>
      </c>
      <c r="C41" s="84">
        <v>93.5</v>
      </c>
      <c r="D41" s="84">
        <v>93</v>
      </c>
      <c r="E41" s="84"/>
      <c r="F41" s="84"/>
    </row>
    <row r="42" spans="1:6">
      <c r="A42" s="7">
        <v>40</v>
      </c>
      <c r="B42" s="228" t="s">
        <v>291</v>
      </c>
      <c r="C42" s="84">
        <v>96</v>
      </c>
      <c r="D42" s="84">
        <v>94</v>
      </c>
      <c r="E42" s="84"/>
      <c r="F42" s="84"/>
    </row>
    <row r="43" spans="1:6">
      <c r="A43" s="7">
        <v>41</v>
      </c>
      <c r="B43" s="204" t="s">
        <v>292</v>
      </c>
      <c r="C43" s="84">
        <v>90.5</v>
      </c>
      <c r="D43" s="84">
        <v>97</v>
      </c>
      <c r="E43" s="84"/>
      <c r="F43" s="84"/>
    </row>
    <row r="44" spans="1:6">
      <c r="A44" s="7">
        <v>42</v>
      </c>
      <c r="B44" s="204" t="s">
        <v>293</v>
      </c>
      <c r="C44" s="95">
        <v>100</v>
      </c>
      <c r="D44" s="96">
        <v>100</v>
      </c>
      <c r="E44" s="45"/>
      <c r="F44" s="45"/>
    </row>
    <row r="45" spans="1:6">
      <c r="A45" s="7">
        <v>43</v>
      </c>
      <c r="B45" s="203" t="s">
        <v>294</v>
      </c>
      <c r="C45" s="96">
        <v>100</v>
      </c>
      <c r="D45" s="96">
        <v>93</v>
      </c>
      <c r="E45" s="45"/>
      <c r="F45" s="45"/>
    </row>
    <row r="46" spans="1:6">
      <c r="A46" s="7">
        <v>44</v>
      </c>
      <c r="B46" s="203" t="s">
        <v>295</v>
      </c>
      <c r="C46" s="96">
        <v>99.5</v>
      </c>
      <c r="D46" s="96">
        <v>97</v>
      </c>
      <c r="E46" s="45"/>
      <c r="F46" s="45"/>
    </row>
    <row r="47" spans="1:6">
      <c r="A47" s="7">
        <v>45</v>
      </c>
      <c r="B47" s="203" t="s">
        <v>296</v>
      </c>
      <c r="C47" s="229">
        <v>100</v>
      </c>
      <c r="D47" s="229">
        <v>100</v>
      </c>
      <c r="E47" s="230"/>
      <c r="F47" s="45"/>
    </row>
    <row r="48" spans="1:6">
      <c r="A48" s="7">
        <v>46</v>
      </c>
      <c r="B48" s="124" t="s">
        <v>297</v>
      </c>
      <c r="C48" s="90">
        <v>74</v>
      </c>
      <c r="D48" s="90">
        <v>85</v>
      </c>
      <c r="E48" s="231"/>
      <c r="F48" s="7"/>
    </row>
    <row r="49" spans="1:6">
      <c r="A49" s="232" t="s">
        <v>90</v>
      </c>
      <c r="B49" s="233"/>
      <c r="C49" s="141">
        <f>SUM(C3:C48)</f>
        <v>4337</v>
      </c>
      <c r="D49" s="141">
        <f>SUM(D3:D48)</f>
        <v>4304</v>
      </c>
      <c r="E49" s="141">
        <f>SUM(E3:E48)</f>
        <v>0</v>
      </c>
      <c r="F49" s="102"/>
    </row>
    <row r="50" spans="1:6">
      <c r="A50" s="100" t="s">
        <v>91</v>
      </c>
      <c r="B50" s="101"/>
      <c r="C50" s="102">
        <f>AVERAGE(C3:C48)</f>
        <v>96.3777777777778</v>
      </c>
      <c r="D50" s="102">
        <f>AVERAGE(D3:D48)</f>
        <v>95.6444444444445</v>
      </c>
      <c r="E50" s="102" t="e">
        <f>AVERAGE(E3:E48)</f>
        <v>#DIV/0!</v>
      </c>
      <c r="F50" s="102" t="e">
        <f>AVERAGE(F3:F48)</f>
        <v>#DIV/0!</v>
      </c>
    </row>
    <row r="51" spans="1:6">
      <c r="A51" s="234" t="s">
        <v>153</v>
      </c>
      <c r="B51" s="235"/>
      <c r="C51" s="122">
        <v>43</v>
      </c>
      <c r="D51" s="103">
        <f>COUNTIFS(D3:D48,"&gt;=85")</f>
        <v>44</v>
      </c>
      <c r="E51" s="103">
        <f>COUNTIFS(E3:E48,"&gt;=85")</f>
        <v>0</v>
      </c>
      <c r="F51" s="103">
        <f>COUNTIFS(F2:F48,"&gt;=85")</f>
        <v>0</v>
      </c>
    </row>
    <row r="52" spans="1:6">
      <c r="A52" s="234" t="s">
        <v>154</v>
      </c>
      <c r="B52" s="235"/>
      <c r="C52" s="103">
        <f>COUNTIFS(C3:C47,"&gt;=75",C3:C47,"&lt;85")</f>
        <v>2</v>
      </c>
      <c r="D52" s="103">
        <f>COUNTIFS(D3:D47,"&gt;=75",D3:D47,"&lt;85")</f>
        <v>1</v>
      </c>
      <c r="E52" s="103">
        <f>COUNTIFS(E3:E47,"&gt;=75",E3:E47,"&lt;85")</f>
        <v>0</v>
      </c>
      <c r="F52" s="103">
        <f>COUNTIFS(F3:F48,"&gt;=75",F3:F48,"&lt;85")</f>
        <v>0</v>
      </c>
    </row>
    <row r="53" spans="1:6">
      <c r="A53" s="234" t="s">
        <v>155</v>
      </c>
      <c r="B53" s="235"/>
      <c r="C53" s="122">
        <v>0</v>
      </c>
      <c r="D53" s="103">
        <f>COUNTIFS(D3:D48,"&gt;=60",D3:D48,"&lt;75")</f>
        <v>0</v>
      </c>
      <c r="E53" s="103">
        <f>COUNTIFS(E3:E48,"&gt;=60",E3:E48,"&lt;75")</f>
        <v>0</v>
      </c>
      <c r="F53" s="103">
        <f>COUNTIFS(F3:F48,"&gt;=60",F3:F48,"&lt;75")</f>
        <v>0</v>
      </c>
    </row>
    <row r="54" spans="1:6">
      <c r="A54" s="234" t="s">
        <v>156</v>
      </c>
      <c r="B54" s="235"/>
      <c r="C54" s="103">
        <f>COUNTIFS(C3:C47,"&lt;60")</f>
        <v>0</v>
      </c>
      <c r="D54" s="103">
        <f>COUNTIFS(D3:D47,"&lt;60")</f>
        <v>0</v>
      </c>
      <c r="E54" s="103">
        <f>COUNTIFS(E3:E47,"&lt;60")</f>
        <v>0</v>
      </c>
      <c r="F54" s="103">
        <f>COUNTIFS(F3:F48,"&lt;60")</f>
        <v>0</v>
      </c>
    </row>
    <row r="55" spans="1:6">
      <c r="A55" s="234" t="s">
        <v>96</v>
      </c>
      <c r="B55" s="235"/>
      <c r="C55" s="53">
        <f>C51/SUM(C51:C54)</f>
        <v>0.955555555555556</v>
      </c>
      <c r="D55" s="53">
        <f>D51/SUM(D51:D54)</f>
        <v>0.977777777777778</v>
      </c>
      <c r="E55" s="53" t="e">
        <f>E51/SUM(E51:E54)</f>
        <v>#DIV/0!</v>
      </c>
      <c r="F55" s="53" t="e">
        <f>F51/SUM(F51:F54)</f>
        <v>#DIV/0!</v>
      </c>
    </row>
    <row r="56" spans="1:6">
      <c r="A56" s="100" t="s">
        <v>97</v>
      </c>
      <c r="B56" s="101"/>
      <c r="C56" s="53">
        <f>SUM(C51:C53)/SUM(C51:C54)</f>
        <v>1</v>
      </c>
      <c r="D56" s="53">
        <f>SUM(D51:D53)/SUM(D51:D54)</f>
        <v>1</v>
      </c>
      <c r="E56" s="53" t="e">
        <f>SUM(E51:E53)/SUM(E51:E54)</f>
        <v>#DIV/0!</v>
      </c>
      <c r="F56" s="53"/>
    </row>
    <row r="57" spans="1:6">
      <c r="A57" s="100" t="s">
        <v>98</v>
      </c>
      <c r="B57" s="101"/>
      <c r="C57" s="21">
        <f>STDEV(C3:C48)</f>
        <v>5.72688590965651</v>
      </c>
      <c r="D57" s="21">
        <f>STDEV(D3:D48)</f>
        <v>5.02337968247906</v>
      </c>
      <c r="E57" s="21" t="e">
        <f>STDEV(E3:E48)</f>
        <v>#DIV/0!</v>
      </c>
      <c r="F57" s="21" t="e">
        <f>STDEV(F3:F47)</f>
        <v>#DIV/0!</v>
      </c>
    </row>
    <row r="58" spans="1:6">
      <c r="A58" s="35"/>
      <c r="B58" s="35"/>
      <c r="C58" s="35"/>
      <c r="D58" s="35"/>
      <c r="E58" s="35"/>
      <c r="F58" s="35"/>
    </row>
    <row r="59" spans="1:6">
      <c r="A59" s="35"/>
      <c r="B59" s="35"/>
      <c r="C59" s="35"/>
      <c r="D59" s="35"/>
      <c r="E59" s="35"/>
      <c r="F59" s="35"/>
    </row>
    <row r="60" ht="18.75" spans="1:6">
      <c r="A60" s="35"/>
      <c r="B60" s="36" t="s">
        <v>298</v>
      </c>
      <c r="C60" s="36"/>
      <c r="D60" s="36"/>
      <c r="E60" s="36"/>
      <c r="F60" s="35"/>
    </row>
    <row r="61" spans="1:6">
      <c r="A61" s="7" t="s">
        <v>245</v>
      </c>
      <c r="B61" s="81" t="s">
        <v>246</v>
      </c>
      <c r="C61" s="82" t="s">
        <v>247</v>
      </c>
      <c r="D61" s="82" t="s">
        <v>248</v>
      </c>
      <c r="E61" s="82" t="s">
        <v>249</v>
      </c>
      <c r="F61" s="82" t="s">
        <v>250</v>
      </c>
    </row>
    <row r="62" spans="1:6">
      <c r="A62" s="7">
        <v>1</v>
      </c>
      <c r="B62" s="82" t="s">
        <v>299</v>
      </c>
      <c r="C62" s="84">
        <v>100</v>
      </c>
      <c r="D62" s="84">
        <v>99</v>
      </c>
      <c r="E62" s="84"/>
      <c r="F62" s="85"/>
    </row>
    <row r="63" spans="1:6">
      <c r="A63" s="7">
        <v>2</v>
      </c>
      <c r="B63" s="82" t="s">
        <v>300</v>
      </c>
      <c r="C63" s="84">
        <v>99.5</v>
      </c>
      <c r="D63" s="84">
        <v>96</v>
      </c>
      <c r="E63" s="84"/>
      <c r="F63" s="85"/>
    </row>
    <row r="64" spans="1:6">
      <c r="A64" s="7">
        <v>3</v>
      </c>
      <c r="B64" s="82" t="s">
        <v>301</v>
      </c>
      <c r="C64" s="84">
        <v>100</v>
      </c>
      <c r="D64" s="84">
        <v>99</v>
      </c>
      <c r="E64" s="84"/>
      <c r="F64" s="85"/>
    </row>
    <row r="65" spans="1:6">
      <c r="A65" s="7">
        <v>4</v>
      </c>
      <c r="B65" s="82" t="s">
        <v>302</v>
      </c>
      <c r="C65" s="84">
        <v>95</v>
      </c>
      <c r="D65" s="84">
        <v>98</v>
      </c>
      <c r="E65" s="84"/>
      <c r="F65" s="85"/>
    </row>
    <row r="66" spans="1:6">
      <c r="A66" s="7">
        <v>5</v>
      </c>
      <c r="B66" s="82" t="s">
        <v>303</v>
      </c>
      <c r="C66" s="84">
        <v>97</v>
      </c>
      <c r="D66" s="84">
        <v>97</v>
      </c>
      <c r="E66" s="84"/>
      <c r="F66" s="85"/>
    </row>
    <row r="67" spans="1:6">
      <c r="A67" s="7">
        <v>6</v>
      </c>
      <c r="B67" s="82" t="s">
        <v>304</v>
      </c>
      <c r="C67" s="84">
        <v>100</v>
      </c>
      <c r="D67" s="84">
        <v>100</v>
      </c>
      <c r="E67" s="84"/>
      <c r="F67" s="85"/>
    </row>
    <row r="68" spans="1:6">
      <c r="A68" s="7">
        <v>7</v>
      </c>
      <c r="B68" s="82" t="s">
        <v>305</v>
      </c>
      <c r="C68" s="84">
        <v>100</v>
      </c>
      <c r="D68" s="84">
        <v>100</v>
      </c>
      <c r="E68" s="84"/>
      <c r="F68" s="85"/>
    </row>
    <row r="69" spans="1:6">
      <c r="A69" s="7">
        <v>8</v>
      </c>
      <c r="B69" s="82" t="s">
        <v>306</v>
      </c>
      <c r="C69" s="84">
        <v>97</v>
      </c>
      <c r="D69" s="84">
        <v>100</v>
      </c>
      <c r="E69" s="84"/>
      <c r="F69" s="85"/>
    </row>
    <row r="70" spans="1:6">
      <c r="A70" s="7">
        <v>9</v>
      </c>
      <c r="B70" s="82" t="s">
        <v>307</v>
      </c>
      <c r="C70" s="84">
        <v>97</v>
      </c>
      <c r="D70" s="84">
        <v>98</v>
      </c>
      <c r="E70" s="84"/>
      <c r="F70" s="85"/>
    </row>
    <row r="71" spans="1:6">
      <c r="A71" s="7">
        <v>10</v>
      </c>
      <c r="B71" s="82" t="s">
        <v>308</v>
      </c>
      <c r="C71" s="84">
        <v>98</v>
      </c>
      <c r="D71" s="84">
        <v>100</v>
      </c>
      <c r="E71" s="84"/>
      <c r="F71" s="85"/>
    </row>
    <row r="72" spans="1:6">
      <c r="A72" s="7">
        <v>11</v>
      </c>
      <c r="B72" s="82" t="s">
        <v>309</v>
      </c>
      <c r="C72" s="84">
        <v>95.5</v>
      </c>
      <c r="D72" s="84">
        <v>97</v>
      </c>
      <c r="E72" s="84"/>
      <c r="F72" s="85"/>
    </row>
    <row r="73" spans="1:6">
      <c r="A73" s="7">
        <v>12</v>
      </c>
      <c r="B73" s="82" t="s">
        <v>310</v>
      </c>
      <c r="C73" s="84">
        <v>97</v>
      </c>
      <c r="D73" s="84">
        <v>97</v>
      </c>
      <c r="E73" s="84"/>
      <c r="F73" s="85"/>
    </row>
    <row r="74" spans="1:6">
      <c r="A74" s="7">
        <v>13</v>
      </c>
      <c r="B74" s="82" t="s">
        <v>311</v>
      </c>
      <c r="C74" s="84">
        <v>97</v>
      </c>
      <c r="D74" s="84">
        <v>92</v>
      </c>
      <c r="E74" s="84"/>
      <c r="F74" s="85"/>
    </row>
    <row r="75" spans="1:6">
      <c r="A75" s="7">
        <v>14</v>
      </c>
      <c r="B75" s="82" t="s">
        <v>312</v>
      </c>
      <c r="C75" s="84">
        <v>95</v>
      </c>
      <c r="D75" s="84">
        <v>99</v>
      </c>
      <c r="E75" s="84"/>
      <c r="F75" s="85"/>
    </row>
    <row r="76" spans="1:6">
      <c r="A76" s="7">
        <v>15</v>
      </c>
      <c r="B76" s="82" t="s">
        <v>313</v>
      </c>
      <c r="C76" s="84">
        <v>97.5</v>
      </c>
      <c r="D76" s="84">
        <v>91</v>
      </c>
      <c r="E76" s="84"/>
      <c r="F76" s="85"/>
    </row>
    <row r="77" spans="1:6">
      <c r="A77" s="7">
        <v>16</v>
      </c>
      <c r="B77" s="82" t="s">
        <v>314</v>
      </c>
      <c r="C77" s="84">
        <v>98</v>
      </c>
      <c r="D77" s="84">
        <v>98</v>
      </c>
      <c r="E77" s="84"/>
      <c r="F77" s="85"/>
    </row>
    <row r="78" spans="1:6">
      <c r="A78" s="7">
        <v>17</v>
      </c>
      <c r="B78" s="82" t="s">
        <v>315</v>
      </c>
      <c r="C78" s="84">
        <v>98</v>
      </c>
      <c r="D78" s="84">
        <v>87</v>
      </c>
      <c r="E78" s="84"/>
      <c r="F78" s="85"/>
    </row>
    <row r="79" spans="1:6">
      <c r="A79" s="7">
        <v>18</v>
      </c>
      <c r="B79" s="82" t="s">
        <v>316</v>
      </c>
      <c r="C79" s="84">
        <v>98</v>
      </c>
      <c r="D79" s="84">
        <v>99</v>
      </c>
      <c r="E79" s="84"/>
      <c r="F79" s="85"/>
    </row>
    <row r="80" spans="1:6">
      <c r="A80" s="7">
        <v>19</v>
      </c>
      <c r="B80" s="82" t="s">
        <v>317</v>
      </c>
      <c r="C80" s="84">
        <v>96.5</v>
      </c>
      <c r="D80" s="84">
        <v>100</v>
      </c>
      <c r="E80" s="84"/>
      <c r="F80" s="85"/>
    </row>
    <row r="81" spans="1:6">
      <c r="A81" s="7">
        <v>20</v>
      </c>
      <c r="B81" s="82" t="s">
        <v>318</v>
      </c>
      <c r="C81" s="84">
        <v>97</v>
      </c>
      <c r="D81" s="84">
        <v>97</v>
      </c>
      <c r="E81" s="84"/>
      <c r="F81" s="85"/>
    </row>
    <row r="82" spans="1:6">
      <c r="A82" s="7">
        <v>21</v>
      </c>
      <c r="B82" s="82" t="s">
        <v>319</v>
      </c>
      <c r="C82" s="84">
        <v>100</v>
      </c>
      <c r="D82" s="84">
        <v>98</v>
      </c>
      <c r="E82" s="84"/>
      <c r="F82" s="85"/>
    </row>
    <row r="83" spans="1:6">
      <c r="A83" s="7">
        <v>22</v>
      </c>
      <c r="B83" s="82" t="s">
        <v>320</v>
      </c>
      <c r="C83" s="84">
        <v>100</v>
      </c>
      <c r="D83" s="84">
        <v>99</v>
      </c>
      <c r="E83" s="84"/>
      <c r="F83" s="85"/>
    </row>
    <row r="84" spans="1:6">
      <c r="A84" s="7">
        <v>23</v>
      </c>
      <c r="B84" s="82" t="s">
        <v>321</v>
      </c>
      <c r="C84" s="84">
        <v>100</v>
      </c>
      <c r="D84" s="84">
        <v>99</v>
      </c>
      <c r="E84" s="84"/>
      <c r="F84" s="85"/>
    </row>
    <row r="85" spans="1:6">
      <c r="A85" s="7">
        <v>24</v>
      </c>
      <c r="B85" s="82" t="s">
        <v>322</v>
      </c>
      <c r="C85" s="84">
        <v>99</v>
      </c>
      <c r="D85" s="84">
        <v>97</v>
      </c>
      <c r="E85" s="84"/>
      <c r="F85" s="85"/>
    </row>
    <row r="86" spans="1:6">
      <c r="A86" s="7">
        <v>25</v>
      </c>
      <c r="B86" s="82" t="s">
        <v>323</v>
      </c>
      <c r="C86" s="84">
        <v>97</v>
      </c>
      <c r="D86" s="84">
        <v>90</v>
      </c>
      <c r="E86" s="84"/>
      <c r="F86" s="85"/>
    </row>
    <row r="87" spans="1:6">
      <c r="A87" s="7">
        <v>26</v>
      </c>
      <c r="B87" s="82" t="s">
        <v>324</v>
      </c>
      <c r="C87" s="84">
        <v>100</v>
      </c>
      <c r="D87" s="84">
        <v>93</v>
      </c>
      <c r="E87" s="84"/>
      <c r="F87" s="85"/>
    </row>
    <row r="88" spans="1:6">
      <c r="A88" s="7">
        <v>27</v>
      </c>
      <c r="B88" s="82" t="s">
        <v>325</v>
      </c>
      <c r="C88" s="84">
        <v>100</v>
      </c>
      <c r="D88" s="84">
        <v>98</v>
      </c>
      <c r="E88" s="84"/>
      <c r="F88" s="85"/>
    </row>
    <row r="89" spans="1:6">
      <c r="A89" s="7">
        <v>28</v>
      </c>
      <c r="B89" s="82" t="s">
        <v>326</v>
      </c>
      <c r="C89" s="84">
        <v>87</v>
      </c>
      <c r="D89" s="84">
        <v>92</v>
      </c>
      <c r="E89" s="84"/>
      <c r="F89" s="85"/>
    </row>
    <row r="90" spans="1:6">
      <c r="A90" s="7">
        <v>29</v>
      </c>
      <c r="B90" s="82" t="s">
        <v>327</v>
      </c>
      <c r="C90" s="84">
        <v>86</v>
      </c>
      <c r="D90" s="84">
        <v>78</v>
      </c>
      <c r="E90" s="84"/>
      <c r="F90" s="85"/>
    </row>
    <row r="91" spans="1:6">
      <c r="A91" s="7">
        <v>30</v>
      </c>
      <c r="B91" s="82" t="s">
        <v>328</v>
      </c>
      <c r="C91" s="84">
        <v>95.5</v>
      </c>
      <c r="D91" s="84">
        <v>94</v>
      </c>
      <c r="E91" s="84"/>
      <c r="F91" s="85"/>
    </row>
    <row r="92" spans="1:6">
      <c r="A92" s="7">
        <v>31</v>
      </c>
      <c r="B92" s="82" t="s">
        <v>329</v>
      </c>
      <c r="C92" s="84">
        <v>93</v>
      </c>
      <c r="D92" s="84">
        <v>93</v>
      </c>
      <c r="E92" s="84"/>
      <c r="F92" s="85"/>
    </row>
    <row r="93" spans="1:6">
      <c r="A93" s="7">
        <v>32</v>
      </c>
      <c r="B93" s="82" t="s">
        <v>330</v>
      </c>
      <c r="C93" s="84">
        <v>99</v>
      </c>
      <c r="D93" s="84">
        <v>100</v>
      </c>
      <c r="E93" s="84"/>
      <c r="F93" s="85"/>
    </row>
    <row r="94" spans="1:6">
      <c r="A94" s="7">
        <v>33</v>
      </c>
      <c r="B94" s="82" t="s">
        <v>331</v>
      </c>
      <c r="C94" s="84">
        <v>98</v>
      </c>
      <c r="D94" s="84">
        <v>99</v>
      </c>
      <c r="E94" s="84"/>
      <c r="F94" s="85"/>
    </row>
    <row r="95" spans="1:6">
      <c r="A95" s="7">
        <v>34</v>
      </c>
      <c r="B95" s="82" t="s">
        <v>332</v>
      </c>
      <c r="C95" s="84">
        <v>100</v>
      </c>
      <c r="D95" s="84">
        <v>98</v>
      </c>
      <c r="E95" s="84"/>
      <c r="F95" s="85"/>
    </row>
    <row r="96" spans="1:6">
      <c r="A96" s="7">
        <v>35</v>
      </c>
      <c r="B96" s="82" t="s">
        <v>333</v>
      </c>
      <c r="C96" s="84">
        <v>99</v>
      </c>
      <c r="D96" s="84">
        <v>98</v>
      </c>
      <c r="E96" s="84"/>
      <c r="F96" s="85"/>
    </row>
    <row r="97" spans="1:6">
      <c r="A97" s="7">
        <v>36</v>
      </c>
      <c r="B97" s="82" t="s">
        <v>334</v>
      </c>
      <c r="C97" s="84">
        <v>97.5</v>
      </c>
      <c r="D97" s="84">
        <v>99</v>
      </c>
      <c r="E97" s="84"/>
      <c r="F97" s="85"/>
    </row>
    <row r="98" spans="1:6">
      <c r="A98" s="7">
        <v>37</v>
      </c>
      <c r="B98" s="82" t="s">
        <v>335</v>
      </c>
      <c r="C98" s="84">
        <v>98.5</v>
      </c>
      <c r="D98" s="84">
        <v>97</v>
      </c>
      <c r="E98" s="84"/>
      <c r="F98" s="69"/>
    </row>
    <row r="99" spans="1:6">
      <c r="A99" s="7">
        <v>38</v>
      </c>
      <c r="B99" s="202" t="s">
        <v>336</v>
      </c>
      <c r="C99" s="236">
        <v>99.5</v>
      </c>
      <c r="D99" s="97">
        <v>98</v>
      </c>
      <c r="E99" s="7"/>
      <c r="F99" s="45"/>
    </row>
    <row r="100" spans="1:6">
      <c r="A100" s="7">
        <v>39</v>
      </c>
      <c r="B100" s="99" t="s">
        <v>337</v>
      </c>
      <c r="C100" s="96">
        <v>100</v>
      </c>
      <c r="D100" s="96">
        <v>99</v>
      </c>
      <c r="E100" s="45"/>
      <c r="F100" s="45"/>
    </row>
    <row r="101" spans="1:6">
      <c r="A101" s="7">
        <v>40</v>
      </c>
      <c r="B101" s="99" t="s">
        <v>338</v>
      </c>
      <c r="C101" s="96">
        <v>99.5</v>
      </c>
      <c r="D101" s="96">
        <v>88</v>
      </c>
      <c r="E101" s="45"/>
      <c r="F101" s="45"/>
    </row>
    <row r="102" spans="1:6">
      <c r="A102" s="7">
        <v>41</v>
      </c>
      <c r="B102" s="99" t="s">
        <v>339</v>
      </c>
      <c r="C102" s="96">
        <v>95</v>
      </c>
      <c r="D102" s="96">
        <v>99</v>
      </c>
      <c r="E102" s="45"/>
      <c r="F102" s="45"/>
    </row>
    <row r="103" spans="1:6">
      <c r="A103" s="7">
        <v>42</v>
      </c>
      <c r="B103" s="99" t="s">
        <v>340</v>
      </c>
      <c r="C103" s="96">
        <v>98</v>
      </c>
      <c r="D103" s="96">
        <v>99</v>
      </c>
      <c r="E103" s="45"/>
      <c r="F103" s="45"/>
    </row>
    <row r="104" spans="1:6">
      <c r="A104" s="7">
        <v>43</v>
      </c>
      <c r="B104" s="203" t="s">
        <v>341</v>
      </c>
      <c r="C104" s="96">
        <v>97</v>
      </c>
      <c r="D104" s="96">
        <v>98</v>
      </c>
      <c r="E104" s="45"/>
      <c r="F104" s="45"/>
    </row>
    <row r="105" spans="1:6">
      <c r="A105" s="7">
        <v>44</v>
      </c>
      <c r="B105" s="203" t="s">
        <v>342</v>
      </c>
      <c r="C105" s="96">
        <v>91</v>
      </c>
      <c r="D105" s="96">
        <v>93</v>
      </c>
      <c r="E105" s="45"/>
      <c r="F105" s="45"/>
    </row>
    <row r="106" spans="1:6">
      <c r="A106" s="7">
        <v>45</v>
      </c>
      <c r="B106" s="124" t="s">
        <v>343</v>
      </c>
      <c r="C106" s="96">
        <v>99</v>
      </c>
      <c r="D106" s="96">
        <v>98</v>
      </c>
      <c r="E106" s="45"/>
      <c r="F106" s="45"/>
    </row>
    <row r="107" spans="1:6">
      <c r="A107" s="7">
        <v>46</v>
      </c>
      <c r="B107" s="203" t="s">
        <v>344</v>
      </c>
      <c r="C107" s="96">
        <v>95.5</v>
      </c>
      <c r="D107" s="96">
        <v>91</v>
      </c>
      <c r="E107" s="45"/>
      <c r="F107" s="45"/>
    </row>
    <row r="108" spans="1:6">
      <c r="A108" s="7">
        <v>47</v>
      </c>
      <c r="B108" s="203" t="s">
        <v>345</v>
      </c>
      <c r="C108" s="96">
        <v>97</v>
      </c>
      <c r="D108" s="96">
        <v>93</v>
      </c>
      <c r="E108" s="45"/>
      <c r="F108" s="45"/>
    </row>
    <row r="109" spans="1:6">
      <c r="A109" s="237" t="s">
        <v>90</v>
      </c>
      <c r="B109" s="203"/>
      <c r="C109" s="7">
        <f>SUM(C62:C108)</f>
        <v>4574</v>
      </c>
      <c r="D109" s="7">
        <f>SUM(D62:D108)</f>
        <v>4522</v>
      </c>
      <c r="E109" s="7">
        <f>SUM(E62:E108)</f>
        <v>0</v>
      </c>
      <c r="F109" s="7"/>
    </row>
    <row r="110" spans="1:6">
      <c r="A110" s="69" t="s">
        <v>91</v>
      </c>
      <c r="B110" s="69"/>
      <c r="C110" s="102">
        <f>AVERAGE(C62:C108)</f>
        <v>97.3191489361702</v>
      </c>
      <c r="D110" s="102">
        <f>AVERAGE(D62:D108)</f>
        <v>96.2127659574468</v>
      </c>
      <c r="E110" s="102" t="e">
        <f>AVERAGE(E62:E108)</f>
        <v>#DIV/0!</v>
      </c>
      <c r="F110" s="102" t="e">
        <f>AVERAGE(F62:F108)</f>
        <v>#DIV/0!</v>
      </c>
    </row>
    <row r="111" spans="1:6">
      <c r="A111" s="234" t="s">
        <v>153</v>
      </c>
      <c r="B111" s="235"/>
      <c r="C111" s="103">
        <f>COUNTIFS(C62:C108,"&gt;=85")</f>
        <v>47</v>
      </c>
      <c r="D111" s="103">
        <f>COUNTIFS(D62:D108,"&gt;=85")</f>
        <v>46</v>
      </c>
      <c r="E111" s="103">
        <f>COUNTIFS(E62:E108,"&gt;=85")</f>
        <v>0</v>
      </c>
      <c r="F111" s="103">
        <f>COUNTIFS(F62:F108,"&gt;=85")</f>
        <v>0</v>
      </c>
    </row>
    <row r="112" spans="1:6">
      <c r="A112" s="234" t="s">
        <v>154</v>
      </c>
      <c r="B112" s="235"/>
      <c r="C112" s="103">
        <f>COUNTIFS(C62:C108,"&gt;=75",C62:C108,"&lt;85")</f>
        <v>0</v>
      </c>
      <c r="D112" s="103">
        <f>COUNTIFS(D62:D108,"&gt;=75",D62:D108,"&lt;85")</f>
        <v>1</v>
      </c>
      <c r="E112" s="103">
        <f>COUNTIFS(E62:E108,"&gt;=75",E62:E108,"&lt;85")</f>
        <v>0</v>
      </c>
      <c r="F112" s="103">
        <f>COUNTIFS(F62:F108,"&gt;=75",F62:F108,"&lt;85")</f>
        <v>0</v>
      </c>
    </row>
    <row r="113" spans="1:6">
      <c r="A113" s="234" t="s">
        <v>155</v>
      </c>
      <c r="B113" s="235"/>
      <c r="C113" s="103">
        <f>COUNTIFS(C62:C108,"&gt;=62",C62:C108,"&lt;75")</f>
        <v>0</v>
      </c>
      <c r="D113" s="103">
        <f>COUNTIFS(D62:D108,"&gt;=62",D62:D108,"&lt;75")</f>
        <v>0</v>
      </c>
      <c r="E113" s="103">
        <f>COUNTIFS(E62:E108,"&gt;=62",E62:E108,"&lt;75")</f>
        <v>0</v>
      </c>
      <c r="F113" s="103">
        <f>COUNTIFS(F62:F108,"&gt;=60",F62:F108,"&lt;75")</f>
        <v>0</v>
      </c>
    </row>
    <row r="114" spans="1:6">
      <c r="A114" s="234" t="s">
        <v>156</v>
      </c>
      <c r="B114" s="235"/>
      <c r="C114" s="103">
        <f>COUNTIFS(C62:C108,"&lt;62")</f>
        <v>0</v>
      </c>
      <c r="D114" s="103">
        <f>COUNTIFS(D62:D108,"&lt;62")</f>
        <v>0</v>
      </c>
      <c r="E114" s="103">
        <f>COUNTIFS(E62:E108,"&lt;62")</f>
        <v>0</v>
      </c>
      <c r="F114" s="103">
        <f>COUNTIFS(F62:F108,"&lt;60")</f>
        <v>0</v>
      </c>
    </row>
    <row r="115" spans="1:6">
      <c r="A115" s="234" t="s">
        <v>96</v>
      </c>
      <c r="B115" s="235"/>
      <c r="C115" s="53">
        <f>C111/SUM(C111:C114)</f>
        <v>1</v>
      </c>
      <c r="D115" s="53">
        <f>D111/SUM(D111:D114)</f>
        <v>0.978723404255319</v>
      </c>
      <c r="E115" s="53" t="e">
        <f>E111/SUM(E111:E114)</f>
        <v>#DIV/0!</v>
      </c>
      <c r="F115" s="53" t="e">
        <f>F111/SUM(F111:F114)</f>
        <v>#DIV/0!</v>
      </c>
    </row>
    <row r="116" spans="1:6">
      <c r="A116" s="234" t="s">
        <v>97</v>
      </c>
      <c r="B116" s="235"/>
      <c r="C116" s="53">
        <f>SUM(C111:C113)/SUM(C111:C114)</f>
        <v>1</v>
      </c>
      <c r="D116" s="53">
        <f>SUM(D111:D113)/SUM(D111:D114)</f>
        <v>1</v>
      </c>
      <c r="E116" s="53" t="e">
        <f>SUM(E111:E113)/SUM(E111:E114)</f>
        <v>#DIV/0!</v>
      </c>
      <c r="F116" s="53"/>
    </row>
    <row r="117" spans="1:6">
      <c r="A117" s="234" t="s">
        <v>98</v>
      </c>
      <c r="B117" s="235"/>
      <c r="C117" s="21">
        <f>STDEV(C62:C108)</f>
        <v>3.05640014864549</v>
      </c>
      <c r="D117" s="21">
        <f>STDEV(D62:D108)</f>
        <v>4.33858407183509</v>
      </c>
      <c r="E117" s="21" t="e">
        <f>STDEV(E62:E108)</f>
        <v>#DIV/0!</v>
      </c>
      <c r="F117" s="21" t="e">
        <f>STDEV(F62:F108)</f>
        <v>#DIV/0!</v>
      </c>
    </row>
    <row r="118" ht="17.25" spans="1:5">
      <c r="A118" s="55"/>
      <c r="B118" s="55"/>
      <c r="C118" s="56"/>
      <c r="D118" s="56"/>
      <c r="E118" s="35"/>
    </row>
    <row r="119" ht="17.25" spans="1:6">
      <c r="A119" s="35"/>
      <c r="B119" s="55"/>
      <c r="C119" s="56"/>
      <c r="D119" s="56"/>
      <c r="E119" s="57"/>
      <c r="F119" s="35"/>
    </row>
    <row r="120" ht="18.75" spans="1:6">
      <c r="A120" s="35"/>
      <c r="B120" s="36" t="s">
        <v>346</v>
      </c>
      <c r="C120" s="36"/>
      <c r="D120" s="36"/>
      <c r="E120" s="36"/>
      <c r="F120" s="35"/>
    </row>
    <row r="121" spans="1:6">
      <c r="A121" s="7" t="s">
        <v>245</v>
      </c>
      <c r="B121" s="81" t="s">
        <v>246</v>
      </c>
      <c r="C121" s="82" t="s">
        <v>247</v>
      </c>
      <c r="D121" s="82" t="s">
        <v>248</v>
      </c>
      <c r="E121" s="82" t="s">
        <v>249</v>
      </c>
      <c r="F121" s="82" t="s">
        <v>250</v>
      </c>
    </row>
    <row r="122" spans="1:6">
      <c r="A122" s="109">
        <v>1</v>
      </c>
      <c r="B122" s="82" t="s">
        <v>347</v>
      </c>
      <c r="C122" s="84">
        <v>90</v>
      </c>
      <c r="D122" s="84">
        <v>94</v>
      </c>
      <c r="E122" s="84"/>
      <c r="F122" s="85"/>
    </row>
    <row r="123" spans="1:6">
      <c r="A123" s="109">
        <v>2</v>
      </c>
      <c r="B123" s="82" t="s">
        <v>348</v>
      </c>
      <c r="C123" s="84">
        <v>91.5</v>
      </c>
      <c r="D123" s="84">
        <v>89</v>
      </c>
      <c r="E123" s="84"/>
      <c r="F123" s="85"/>
    </row>
    <row r="124" spans="1:6">
      <c r="A124" s="109">
        <v>3</v>
      </c>
      <c r="B124" s="82" t="s">
        <v>349</v>
      </c>
      <c r="C124" s="84">
        <v>98</v>
      </c>
      <c r="D124" s="84">
        <v>91</v>
      </c>
      <c r="E124" s="84"/>
      <c r="F124" s="85"/>
    </row>
    <row r="125" spans="1:6">
      <c r="A125" s="109">
        <v>4</v>
      </c>
      <c r="B125" s="82" t="s">
        <v>350</v>
      </c>
      <c r="C125" s="84">
        <v>100</v>
      </c>
      <c r="D125" s="84">
        <v>96</v>
      </c>
      <c r="E125" s="84"/>
      <c r="F125" s="85"/>
    </row>
    <row r="126" spans="1:6">
      <c r="A126" s="109">
        <v>5</v>
      </c>
      <c r="B126" s="82" t="s">
        <v>351</v>
      </c>
      <c r="C126" s="84">
        <v>100</v>
      </c>
      <c r="D126" s="84">
        <v>99</v>
      </c>
      <c r="E126" s="84"/>
      <c r="F126" s="85"/>
    </row>
    <row r="127" spans="1:6">
      <c r="A127" s="109">
        <v>6</v>
      </c>
      <c r="B127" s="82" t="s">
        <v>352</v>
      </c>
      <c r="C127" s="84">
        <v>97</v>
      </c>
      <c r="D127" s="84">
        <v>98</v>
      </c>
      <c r="E127" s="84"/>
      <c r="F127" s="85"/>
    </row>
    <row r="128" spans="1:6">
      <c r="A128" s="109">
        <v>7</v>
      </c>
      <c r="B128" s="82" t="s">
        <v>353</v>
      </c>
      <c r="C128" s="84">
        <v>69</v>
      </c>
      <c r="D128" s="84">
        <v>78</v>
      </c>
      <c r="E128" s="84"/>
      <c r="F128" s="85"/>
    </row>
    <row r="129" spans="1:6">
      <c r="A129" s="109">
        <v>8</v>
      </c>
      <c r="B129" s="82" t="s">
        <v>354</v>
      </c>
      <c r="C129" s="84">
        <v>73</v>
      </c>
      <c r="D129" s="84">
        <v>60</v>
      </c>
      <c r="E129" s="84"/>
      <c r="F129" s="85"/>
    </row>
    <row r="130" spans="1:6">
      <c r="A130" s="109">
        <v>9</v>
      </c>
      <c r="B130" s="82" t="s">
        <v>355</v>
      </c>
      <c r="C130" s="84">
        <v>100</v>
      </c>
      <c r="D130" s="84">
        <v>88</v>
      </c>
      <c r="E130" s="84"/>
      <c r="F130" s="85"/>
    </row>
    <row r="131" spans="1:6">
      <c r="A131" s="109">
        <v>10</v>
      </c>
      <c r="B131" s="82" t="s">
        <v>356</v>
      </c>
      <c r="C131" s="84">
        <v>99</v>
      </c>
      <c r="D131" s="84">
        <v>98</v>
      </c>
      <c r="E131" s="84"/>
      <c r="F131" s="85"/>
    </row>
    <row r="132" spans="1:6">
      <c r="A132" s="109">
        <v>11</v>
      </c>
      <c r="B132" s="82" t="s">
        <v>357</v>
      </c>
      <c r="C132" s="84">
        <v>100</v>
      </c>
      <c r="D132" s="84">
        <v>97</v>
      </c>
      <c r="E132" s="84"/>
      <c r="F132" s="85"/>
    </row>
    <row r="133" spans="1:6">
      <c r="A133" s="109">
        <v>12</v>
      </c>
      <c r="B133" s="82" t="s">
        <v>358</v>
      </c>
      <c r="C133" s="84">
        <v>82</v>
      </c>
      <c r="D133" s="84">
        <v>82</v>
      </c>
      <c r="E133" s="84"/>
      <c r="F133" s="85"/>
    </row>
    <row r="134" spans="1:6">
      <c r="A134" s="109">
        <v>13</v>
      </c>
      <c r="B134" s="82" t="s">
        <v>359</v>
      </c>
      <c r="C134" s="84">
        <v>96.5</v>
      </c>
      <c r="D134" s="84">
        <v>100</v>
      </c>
      <c r="E134" s="84"/>
      <c r="F134" s="85"/>
    </row>
    <row r="135" spans="1:6">
      <c r="A135" s="109">
        <v>14</v>
      </c>
      <c r="B135" s="82" t="s">
        <v>360</v>
      </c>
      <c r="C135" s="84">
        <v>90</v>
      </c>
      <c r="D135" s="84">
        <v>96</v>
      </c>
      <c r="E135" s="84"/>
      <c r="F135" s="85"/>
    </row>
    <row r="136" spans="1:6">
      <c r="A136" s="109">
        <v>15</v>
      </c>
      <c r="B136" s="82" t="s">
        <v>361</v>
      </c>
      <c r="C136" s="84">
        <v>100</v>
      </c>
      <c r="D136" s="84">
        <v>100</v>
      </c>
      <c r="E136" s="84"/>
      <c r="F136" s="85"/>
    </row>
    <row r="137" spans="1:6">
      <c r="A137" s="109">
        <v>16</v>
      </c>
      <c r="B137" s="82" t="s">
        <v>362</v>
      </c>
      <c r="C137" s="84">
        <v>92</v>
      </c>
      <c r="D137" s="84">
        <v>83</v>
      </c>
      <c r="E137" s="84"/>
      <c r="F137" s="85"/>
    </row>
    <row r="138" spans="1:6">
      <c r="A138" s="109">
        <v>17</v>
      </c>
      <c r="B138" s="82" t="s">
        <v>363</v>
      </c>
      <c r="C138" s="84">
        <v>90</v>
      </c>
      <c r="D138" s="84">
        <v>89</v>
      </c>
      <c r="E138" s="84"/>
      <c r="F138" s="85"/>
    </row>
    <row r="139" spans="1:6">
      <c r="A139" s="109">
        <v>18</v>
      </c>
      <c r="B139" s="82" t="s">
        <v>364</v>
      </c>
      <c r="C139" s="84">
        <v>87</v>
      </c>
      <c r="D139" s="84">
        <v>89</v>
      </c>
      <c r="E139" s="84"/>
      <c r="F139" s="85"/>
    </row>
    <row r="140" spans="1:6">
      <c r="A140" s="109">
        <v>19</v>
      </c>
      <c r="B140" s="82" t="s">
        <v>365</v>
      </c>
      <c r="C140" s="84">
        <v>93.5</v>
      </c>
      <c r="D140" s="84">
        <v>83</v>
      </c>
      <c r="E140" s="84"/>
      <c r="F140" s="85"/>
    </row>
    <row r="141" spans="1:6">
      <c r="A141" s="109">
        <v>20</v>
      </c>
      <c r="B141" s="82" t="s">
        <v>366</v>
      </c>
      <c r="C141" s="84">
        <v>84</v>
      </c>
      <c r="D141" s="84">
        <v>88</v>
      </c>
      <c r="E141" s="84"/>
      <c r="F141" s="85"/>
    </row>
    <row r="142" spans="1:6">
      <c r="A142" s="109">
        <v>21</v>
      </c>
      <c r="B142" s="82" t="s">
        <v>367</v>
      </c>
      <c r="C142" s="84">
        <v>98</v>
      </c>
      <c r="D142" s="84">
        <v>98</v>
      </c>
      <c r="E142" s="84"/>
      <c r="F142" s="85"/>
    </row>
    <row r="143" spans="1:6">
      <c r="A143" s="109">
        <v>22</v>
      </c>
      <c r="B143" s="82" t="s">
        <v>368</v>
      </c>
      <c r="C143" s="84">
        <v>99</v>
      </c>
      <c r="D143" s="84">
        <v>91</v>
      </c>
      <c r="E143" s="84"/>
      <c r="F143" s="85"/>
    </row>
    <row r="144" spans="1:6">
      <c r="A144" s="109">
        <v>23</v>
      </c>
      <c r="B144" s="82" t="s">
        <v>369</v>
      </c>
      <c r="C144" s="84">
        <v>82</v>
      </c>
      <c r="D144" s="84">
        <v>86</v>
      </c>
      <c r="E144" s="84"/>
      <c r="F144" s="85"/>
    </row>
    <row r="145" spans="1:6">
      <c r="A145" s="109">
        <v>24</v>
      </c>
      <c r="B145" s="82" t="s">
        <v>370</v>
      </c>
      <c r="C145" s="84">
        <v>95</v>
      </c>
      <c r="D145" s="84">
        <v>97</v>
      </c>
      <c r="E145" s="84"/>
      <c r="F145" s="85"/>
    </row>
    <row r="146" spans="1:6">
      <c r="A146" s="109">
        <v>25</v>
      </c>
      <c r="B146" s="82" t="s">
        <v>371</v>
      </c>
      <c r="C146" s="84">
        <v>92</v>
      </c>
      <c r="D146" s="84">
        <v>92</v>
      </c>
      <c r="E146" s="84"/>
      <c r="F146" s="85"/>
    </row>
    <row r="147" spans="1:6">
      <c r="A147" s="109">
        <v>26</v>
      </c>
      <c r="B147" s="82" t="s">
        <v>372</v>
      </c>
      <c r="C147" s="84">
        <v>99</v>
      </c>
      <c r="D147" s="84">
        <v>98</v>
      </c>
      <c r="E147" s="84"/>
      <c r="F147" s="85"/>
    </row>
    <row r="148" spans="1:6">
      <c r="A148" s="109">
        <v>27</v>
      </c>
      <c r="B148" s="82" t="s">
        <v>373</v>
      </c>
      <c r="C148" s="84">
        <v>96.5</v>
      </c>
      <c r="D148" s="84">
        <v>91</v>
      </c>
      <c r="E148" s="84"/>
      <c r="F148" s="85"/>
    </row>
    <row r="149" spans="1:6">
      <c r="A149" s="109">
        <v>28</v>
      </c>
      <c r="B149" s="82" t="s">
        <v>374</v>
      </c>
      <c r="C149" s="84">
        <v>96</v>
      </c>
      <c r="D149" s="84">
        <v>92</v>
      </c>
      <c r="E149" s="84"/>
      <c r="F149" s="85"/>
    </row>
    <row r="150" spans="1:6">
      <c r="A150" s="109">
        <v>29</v>
      </c>
      <c r="B150" s="82" t="s">
        <v>375</v>
      </c>
      <c r="C150" s="84">
        <v>96</v>
      </c>
      <c r="D150" s="84">
        <v>93</v>
      </c>
      <c r="E150" s="84"/>
      <c r="F150" s="85"/>
    </row>
    <row r="151" spans="1:6">
      <c r="A151" s="109">
        <v>30</v>
      </c>
      <c r="B151" s="82" t="s">
        <v>376</v>
      </c>
      <c r="C151" s="84">
        <v>98</v>
      </c>
      <c r="D151" s="84">
        <v>97</v>
      </c>
      <c r="E151" s="84"/>
      <c r="F151" s="85"/>
    </row>
    <row r="152" spans="1:6">
      <c r="A152" s="109">
        <v>31</v>
      </c>
      <c r="B152" s="82" t="s">
        <v>377</v>
      </c>
      <c r="C152" s="84">
        <v>100</v>
      </c>
      <c r="D152" s="84">
        <v>98</v>
      </c>
      <c r="E152" s="84"/>
      <c r="F152" s="85"/>
    </row>
    <row r="153" spans="1:6">
      <c r="A153" s="109">
        <v>32</v>
      </c>
      <c r="B153" s="82" t="s">
        <v>378</v>
      </c>
      <c r="C153" s="84">
        <v>99</v>
      </c>
      <c r="D153" s="84">
        <v>99</v>
      </c>
      <c r="E153" s="84"/>
      <c r="F153" s="85"/>
    </row>
    <row r="154" spans="1:6">
      <c r="A154" s="109">
        <v>33</v>
      </c>
      <c r="B154" s="82" t="s">
        <v>379</v>
      </c>
      <c r="C154" s="84">
        <v>99</v>
      </c>
      <c r="D154" s="84">
        <v>91</v>
      </c>
      <c r="E154" s="84"/>
      <c r="F154" s="85"/>
    </row>
    <row r="155" spans="1:6">
      <c r="A155" s="109">
        <v>34</v>
      </c>
      <c r="B155" s="82" t="s">
        <v>380</v>
      </c>
      <c r="C155" s="84">
        <v>83.5</v>
      </c>
      <c r="D155" s="84">
        <v>83</v>
      </c>
      <c r="E155" s="84"/>
      <c r="F155" s="85"/>
    </row>
    <row r="156" spans="1:6">
      <c r="A156" s="109">
        <v>35</v>
      </c>
      <c r="B156" s="82" t="s">
        <v>381</v>
      </c>
      <c r="C156" s="84">
        <v>100</v>
      </c>
      <c r="D156" s="84">
        <v>99</v>
      </c>
      <c r="E156" s="84"/>
      <c r="F156" s="85"/>
    </row>
    <row r="157" spans="1:6">
      <c r="A157" s="109">
        <v>36</v>
      </c>
      <c r="B157" s="82" t="s">
        <v>382</v>
      </c>
      <c r="C157" s="84">
        <v>97</v>
      </c>
      <c r="D157" s="84">
        <v>91</v>
      </c>
      <c r="E157" s="84"/>
      <c r="F157" s="85"/>
    </row>
    <row r="158" spans="1:6">
      <c r="A158" s="109">
        <v>37</v>
      </c>
      <c r="B158" s="82" t="s">
        <v>383</v>
      </c>
      <c r="C158" s="84">
        <v>93</v>
      </c>
      <c r="D158" s="84">
        <v>91</v>
      </c>
      <c r="E158" s="84"/>
      <c r="F158" s="85"/>
    </row>
    <row r="159" spans="1:6">
      <c r="A159" s="109">
        <v>38</v>
      </c>
      <c r="B159" s="82" t="s">
        <v>384</v>
      </c>
      <c r="C159" s="84">
        <v>93.5</v>
      </c>
      <c r="D159" s="84">
        <v>99</v>
      </c>
      <c r="E159" s="84"/>
      <c r="F159" s="85"/>
    </row>
    <row r="160" spans="1:6">
      <c r="A160" s="109">
        <v>39</v>
      </c>
      <c r="B160" s="7" t="s">
        <v>385</v>
      </c>
      <c r="C160" s="236">
        <v>100</v>
      </c>
      <c r="D160" s="97">
        <v>96</v>
      </c>
      <c r="E160" s="7"/>
      <c r="F160" s="7"/>
    </row>
    <row r="161" spans="1:6">
      <c r="A161" s="109">
        <v>40</v>
      </c>
      <c r="B161" s="7" t="s">
        <v>386</v>
      </c>
      <c r="C161" s="236">
        <v>100</v>
      </c>
      <c r="D161" s="97">
        <v>99</v>
      </c>
      <c r="E161" s="7"/>
      <c r="F161" s="7"/>
    </row>
    <row r="162" spans="1:6">
      <c r="A162" s="109">
        <v>41</v>
      </c>
      <c r="B162" s="99" t="s">
        <v>387</v>
      </c>
      <c r="C162" s="96">
        <v>100</v>
      </c>
      <c r="D162" s="96">
        <v>99</v>
      </c>
      <c r="E162" s="45"/>
      <c r="F162" s="45"/>
    </row>
    <row r="163" spans="1:6">
      <c r="A163" s="109">
        <v>42</v>
      </c>
      <c r="B163" s="99" t="s">
        <v>388</v>
      </c>
      <c r="C163" s="96">
        <v>91</v>
      </c>
      <c r="D163" s="96">
        <v>94</v>
      </c>
      <c r="E163" s="45"/>
      <c r="F163" s="45"/>
    </row>
    <row r="164" spans="1:6">
      <c r="A164" s="109">
        <v>43</v>
      </c>
      <c r="B164" s="99" t="s">
        <v>389</v>
      </c>
      <c r="C164" s="96">
        <v>85.5</v>
      </c>
      <c r="D164" s="96">
        <v>85</v>
      </c>
      <c r="E164" s="45"/>
      <c r="F164" s="45"/>
    </row>
    <row r="165" spans="1:6">
      <c r="A165" s="109">
        <v>44</v>
      </c>
      <c r="B165" s="99" t="s">
        <v>390</v>
      </c>
      <c r="C165" s="96">
        <v>99.5</v>
      </c>
      <c r="D165" s="96">
        <v>99</v>
      </c>
      <c r="E165" s="45"/>
      <c r="F165" s="45"/>
    </row>
    <row r="166" spans="1:6">
      <c r="A166" s="109">
        <v>45</v>
      </c>
      <c r="B166" s="99" t="s">
        <v>391</v>
      </c>
      <c r="C166" s="96">
        <v>92</v>
      </c>
      <c r="D166" s="96">
        <v>94</v>
      </c>
      <c r="E166" s="45"/>
      <c r="F166" s="45"/>
    </row>
    <row r="167" spans="1:6">
      <c r="A167" s="109">
        <v>46</v>
      </c>
      <c r="B167" s="99" t="s">
        <v>392</v>
      </c>
      <c r="C167" s="96">
        <v>87</v>
      </c>
      <c r="D167" s="96">
        <v>98</v>
      </c>
      <c r="E167" s="45"/>
      <c r="F167" s="45"/>
    </row>
    <row r="168" spans="1:6">
      <c r="A168" s="109">
        <v>47</v>
      </c>
      <c r="B168" s="99" t="s">
        <v>393</v>
      </c>
      <c r="C168" s="96">
        <v>99</v>
      </c>
      <c r="D168" s="96">
        <v>96</v>
      </c>
      <c r="E168" s="45"/>
      <c r="F168" s="45"/>
    </row>
    <row r="169" spans="1:6">
      <c r="A169" s="109">
        <v>48</v>
      </c>
      <c r="B169" s="99" t="s">
        <v>394</v>
      </c>
      <c r="C169" s="96">
        <v>97</v>
      </c>
      <c r="D169" s="96">
        <v>96</v>
      </c>
      <c r="E169" s="45"/>
      <c r="F169" s="45"/>
    </row>
    <row r="170" spans="1:6">
      <c r="A170" s="98" t="s">
        <v>90</v>
      </c>
      <c r="B170" s="99"/>
      <c r="C170" s="7">
        <f>SUM(C122:C169)</f>
        <v>4500</v>
      </c>
      <c r="D170" s="7">
        <f>SUM(D122:D169)</f>
        <v>4440</v>
      </c>
      <c r="E170" s="7">
        <f>SUM(E122:E169)</f>
        <v>0</v>
      </c>
      <c r="F170" s="7"/>
    </row>
    <row r="171" spans="1:6">
      <c r="A171" s="100" t="s">
        <v>91</v>
      </c>
      <c r="B171" s="101"/>
      <c r="C171" s="102">
        <f>AVERAGE(C122:C169)</f>
        <v>93.75</v>
      </c>
      <c r="D171" s="102">
        <f>AVERAGE(D122:D169)</f>
        <v>92.5</v>
      </c>
      <c r="E171" s="102" t="e">
        <f>AVERAGE(E122:E169)</f>
        <v>#DIV/0!</v>
      </c>
      <c r="F171" s="102" t="e">
        <f>AVERAGE(F122:F169)</f>
        <v>#DIV/0!</v>
      </c>
    </row>
    <row r="172" spans="1:6">
      <c r="A172" s="234" t="s">
        <v>153</v>
      </c>
      <c r="B172" s="235"/>
      <c r="C172" s="103">
        <f>COUNTIFS(C122:C169,"&gt;=85")</f>
        <v>42</v>
      </c>
      <c r="D172" s="103">
        <f>COUNTIFS(D122:D169,"&gt;=85")</f>
        <v>42</v>
      </c>
      <c r="E172" s="103">
        <f>COUNTIFS(E122:E169,"&gt;=85")</f>
        <v>0</v>
      </c>
      <c r="F172" s="103">
        <f>COUNTIFS(F121:F169,"&gt;=85")</f>
        <v>0</v>
      </c>
    </row>
    <row r="173" spans="1:6">
      <c r="A173" s="234" t="s">
        <v>154</v>
      </c>
      <c r="B173" s="235"/>
      <c r="C173" s="103">
        <f>COUNTIFS(C122:C169,"&gt;=75",C122:C169,"&lt;85")</f>
        <v>4</v>
      </c>
      <c r="D173" s="103">
        <f>COUNTIFS(D122:D169,"&gt;=75",D122:D169,"&lt;85")</f>
        <v>5</v>
      </c>
      <c r="E173" s="103">
        <f>COUNTIFS(E122:E169,"&gt;=75",E122:E169,"&lt;85")</f>
        <v>0</v>
      </c>
      <c r="F173" s="103">
        <f>COUNTIFS(F122:F169,"&gt;=75",F122:F169,"&lt;85")</f>
        <v>0</v>
      </c>
    </row>
    <row r="174" spans="1:6">
      <c r="A174" s="234" t="s">
        <v>155</v>
      </c>
      <c r="B174" s="235"/>
      <c r="C174" s="103">
        <f>COUNTIFS(C122:C169,"&gt;=60",C122:C169,"&lt;75")</f>
        <v>2</v>
      </c>
      <c r="D174" s="103">
        <f>COUNTIFS(D122:D169,"&gt;=60",D122:D169,"&lt;75")</f>
        <v>1</v>
      </c>
      <c r="E174" s="103">
        <f>COUNTIFS(E122:E169,"&gt;=60",E122:E169,"&lt;75")</f>
        <v>0</v>
      </c>
      <c r="F174" s="103">
        <f>COUNTIFS(F122:F169,"&gt;=60",F122:F169,"&lt;75")</f>
        <v>0</v>
      </c>
    </row>
    <row r="175" spans="1:6">
      <c r="A175" s="234" t="s">
        <v>156</v>
      </c>
      <c r="B175" s="235"/>
      <c r="C175" s="103">
        <f>COUNTIFS(C122:C169,"&lt;60")</f>
        <v>0</v>
      </c>
      <c r="D175" s="103">
        <f>COUNTIFS(D122:D169,"&lt;60")</f>
        <v>0</v>
      </c>
      <c r="E175" s="103">
        <f>COUNTIFS(E122:E169,"&lt;60")</f>
        <v>0</v>
      </c>
      <c r="F175" s="103">
        <f>COUNTIFS(F122:F169,"&lt;60")</f>
        <v>0</v>
      </c>
    </row>
    <row r="176" spans="1:6">
      <c r="A176" s="234" t="s">
        <v>96</v>
      </c>
      <c r="B176" s="235"/>
      <c r="C176" s="53">
        <f>C172/SUM(C172:C175)</f>
        <v>0.875</v>
      </c>
      <c r="D176" s="53">
        <f>D172/SUM(D172:D175)</f>
        <v>0.875</v>
      </c>
      <c r="E176" s="53" t="e">
        <f>E172/SUM(E172:E175)</f>
        <v>#DIV/0!</v>
      </c>
      <c r="F176" s="53" t="e">
        <f>F172/SUM(F172:F175)</f>
        <v>#DIV/0!</v>
      </c>
    </row>
    <row r="177" spans="1:6">
      <c r="A177" s="100" t="s">
        <v>97</v>
      </c>
      <c r="B177" s="101"/>
      <c r="C177" s="53">
        <f>SUM(C172:C174)/SUM(C172:C175)</f>
        <v>1</v>
      </c>
      <c r="D177" s="53">
        <f>SUM(D172:D174)/SUM(D172:D175)</f>
        <v>1</v>
      </c>
      <c r="E177" s="53" t="e">
        <f>SUM(E172:E174)/SUM(E172:E175)</f>
        <v>#DIV/0!</v>
      </c>
      <c r="F177" s="53"/>
    </row>
    <row r="178" spans="1:6">
      <c r="A178" s="100" t="s">
        <v>98</v>
      </c>
      <c r="B178" s="101"/>
      <c r="C178" s="21">
        <f>STDEV(C122:C169)</f>
        <v>7.2125776665312</v>
      </c>
      <c r="D178" s="21">
        <f>STDEV(D122:D169)</f>
        <v>7.37448159014614</v>
      </c>
      <c r="E178" s="21" t="e">
        <f>STDEV(E122:E169)</f>
        <v>#DIV/0!</v>
      </c>
      <c r="F178" s="21" t="e">
        <f>STDEV(F122:F169)</f>
        <v>#DIV/0!</v>
      </c>
    </row>
    <row r="179" ht="17.25" spans="1:5">
      <c r="A179" s="55"/>
      <c r="B179" s="55"/>
      <c r="C179" s="56"/>
      <c r="D179" s="56"/>
      <c r="E179" s="35"/>
    </row>
    <row r="180" ht="17.25" spans="1:5">
      <c r="A180" s="55"/>
      <c r="B180" s="55"/>
      <c r="C180" s="56"/>
      <c r="D180" s="56"/>
      <c r="E180" s="35"/>
    </row>
    <row r="181" ht="18.75" spans="1:6">
      <c r="A181" s="35"/>
      <c r="B181" s="36" t="s">
        <v>395</v>
      </c>
      <c r="C181" s="36"/>
      <c r="D181" s="36"/>
      <c r="E181" s="36"/>
      <c r="F181" s="35"/>
    </row>
    <row r="182" spans="1:6">
      <c r="A182" s="7" t="s">
        <v>245</v>
      </c>
      <c r="B182" s="81" t="s">
        <v>246</v>
      </c>
      <c r="C182" s="82" t="s">
        <v>247</v>
      </c>
      <c r="D182" s="82" t="s">
        <v>248</v>
      </c>
      <c r="E182" s="82" t="s">
        <v>249</v>
      </c>
      <c r="F182" s="82" t="s">
        <v>250</v>
      </c>
    </row>
    <row r="183" spans="1:6">
      <c r="A183" s="7">
        <v>1</v>
      </c>
      <c r="B183" s="82" t="s">
        <v>396</v>
      </c>
      <c r="C183" s="84">
        <v>100</v>
      </c>
      <c r="D183" s="84">
        <v>97</v>
      </c>
      <c r="E183" s="84"/>
      <c r="F183" s="85"/>
    </row>
    <row r="184" spans="1:6">
      <c r="A184" s="7">
        <v>2</v>
      </c>
      <c r="B184" s="82" t="s">
        <v>397</v>
      </c>
      <c r="C184" s="84">
        <v>93.5</v>
      </c>
      <c r="D184" s="84">
        <v>91</v>
      </c>
      <c r="E184" s="84"/>
      <c r="F184" s="85"/>
    </row>
    <row r="185" spans="1:6">
      <c r="A185" s="7">
        <v>3</v>
      </c>
      <c r="B185" s="82" t="s">
        <v>398</v>
      </c>
      <c r="C185" s="84">
        <v>94.5</v>
      </c>
      <c r="D185" s="84">
        <v>97</v>
      </c>
      <c r="E185" s="84"/>
      <c r="F185" s="85"/>
    </row>
    <row r="186" spans="1:6">
      <c r="A186" s="7">
        <v>4</v>
      </c>
      <c r="B186" s="82" t="s">
        <v>399</v>
      </c>
      <c r="C186" s="84">
        <v>99</v>
      </c>
      <c r="D186" s="84">
        <v>100</v>
      </c>
      <c r="E186" s="84"/>
      <c r="F186" s="85"/>
    </row>
    <row r="187" spans="1:6">
      <c r="A187" s="7">
        <v>5</v>
      </c>
      <c r="B187" s="82" t="s">
        <v>400</v>
      </c>
      <c r="C187" s="84">
        <v>96</v>
      </c>
      <c r="D187" s="84">
        <v>99</v>
      </c>
      <c r="E187" s="84"/>
      <c r="F187" s="85"/>
    </row>
    <row r="188" spans="1:6">
      <c r="A188" s="7">
        <v>6</v>
      </c>
      <c r="B188" s="82" t="s">
        <v>401</v>
      </c>
      <c r="C188" s="84">
        <v>98</v>
      </c>
      <c r="D188" s="84">
        <v>94</v>
      </c>
      <c r="E188" s="84"/>
      <c r="F188" s="85"/>
    </row>
    <row r="189" spans="1:6">
      <c r="A189" s="7">
        <v>7</v>
      </c>
      <c r="B189" s="82" t="s">
        <v>402</v>
      </c>
      <c r="C189" s="84">
        <v>99</v>
      </c>
      <c r="D189" s="84">
        <v>98</v>
      </c>
      <c r="E189" s="84"/>
      <c r="F189" s="85"/>
    </row>
    <row r="190" spans="1:6">
      <c r="A190" s="7">
        <v>8</v>
      </c>
      <c r="B190" s="82" t="s">
        <v>403</v>
      </c>
      <c r="C190" s="84">
        <v>99</v>
      </c>
      <c r="D190" s="84">
        <v>96</v>
      </c>
      <c r="E190" s="84"/>
      <c r="F190" s="85"/>
    </row>
    <row r="191" spans="1:6">
      <c r="A191" s="7">
        <v>9</v>
      </c>
      <c r="B191" s="82" t="s">
        <v>404</v>
      </c>
      <c r="C191" s="84">
        <v>100</v>
      </c>
      <c r="D191" s="84">
        <v>98</v>
      </c>
      <c r="E191" s="84"/>
      <c r="F191" s="85"/>
    </row>
    <row r="192" spans="1:6">
      <c r="A192" s="7">
        <v>10</v>
      </c>
      <c r="B192" s="82" t="s">
        <v>405</v>
      </c>
      <c r="C192" s="84">
        <v>99</v>
      </c>
      <c r="D192" s="84">
        <v>99</v>
      </c>
      <c r="E192" s="84"/>
      <c r="F192" s="85"/>
    </row>
    <row r="193" spans="1:6">
      <c r="A193" s="7">
        <v>11</v>
      </c>
      <c r="B193" s="82" t="s">
        <v>406</v>
      </c>
      <c r="C193" s="84">
        <v>97</v>
      </c>
      <c r="D193" s="84">
        <v>92</v>
      </c>
      <c r="E193" s="84"/>
      <c r="F193" s="85"/>
    </row>
    <row r="194" spans="1:6">
      <c r="A194" s="7">
        <v>12</v>
      </c>
      <c r="B194" s="82" t="s">
        <v>407</v>
      </c>
      <c r="C194" s="84">
        <v>96</v>
      </c>
      <c r="D194" s="84">
        <v>96</v>
      </c>
      <c r="E194" s="84"/>
      <c r="F194" s="85"/>
    </row>
    <row r="195" spans="1:6">
      <c r="A195" s="7">
        <v>13</v>
      </c>
      <c r="B195" s="82" t="s">
        <v>408</v>
      </c>
      <c r="C195" s="84">
        <v>100</v>
      </c>
      <c r="D195" s="84">
        <v>97</v>
      </c>
      <c r="E195" s="84"/>
      <c r="F195" s="85"/>
    </row>
    <row r="196" spans="1:6">
      <c r="A196" s="7">
        <v>14</v>
      </c>
      <c r="B196" s="82" t="s">
        <v>409</v>
      </c>
      <c r="C196" s="84">
        <v>99</v>
      </c>
      <c r="D196" s="84">
        <v>83</v>
      </c>
      <c r="E196" s="84"/>
      <c r="F196" s="85"/>
    </row>
    <row r="197" spans="1:6">
      <c r="A197" s="7">
        <v>15</v>
      </c>
      <c r="B197" s="82" t="s">
        <v>410</v>
      </c>
      <c r="C197" s="84">
        <v>100</v>
      </c>
      <c r="D197" s="84">
        <v>100</v>
      </c>
      <c r="E197" s="84"/>
      <c r="F197" s="85"/>
    </row>
    <row r="198" spans="1:6">
      <c r="A198" s="7">
        <v>16</v>
      </c>
      <c r="B198" s="82" t="s">
        <v>411</v>
      </c>
      <c r="C198" s="84">
        <v>98.5</v>
      </c>
      <c r="D198" s="84">
        <v>99</v>
      </c>
      <c r="E198" s="84"/>
      <c r="F198" s="85"/>
    </row>
    <row r="199" spans="1:6">
      <c r="A199" s="7">
        <v>17</v>
      </c>
      <c r="B199" s="82" t="s">
        <v>412</v>
      </c>
      <c r="C199" s="84">
        <v>93</v>
      </c>
      <c r="D199" s="84">
        <v>90</v>
      </c>
      <c r="E199" s="84"/>
      <c r="F199" s="85"/>
    </row>
    <row r="200" spans="1:6">
      <c r="A200" s="7">
        <v>18</v>
      </c>
      <c r="B200" s="82" t="s">
        <v>413</v>
      </c>
      <c r="C200" s="84">
        <v>97.5</v>
      </c>
      <c r="D200" s="84">
        <v>95</v>
      </c>
      <c r="E200" s="84"/>
      <c r="F200" s="85"/>
    </row>
    <row r="201" spans="1:6">
      <c r="A201" s="7">
        <v>19</v>
      </c>
      <c r="B201" s="82" t="s">
        <v>414</v>
      </c>
      <c r="C201" s="84">
        <v>89</v>
      </c>
      <c r="D201" s="84">
        <v>98</v>
      </c>
      <c r="E201" s="84"/>
      <c r="F201" s="85"/>
    </row>
    <row r="202" spans="1:6">
      <c r="A202" s="7">
        <v>20</v>
      </c>
      <c r="B202" s="82" t="s">
        <v>415</v>
      </c>
      <c r="C202" s="84">
        <v>99</v>
      </c>
      <c r="D202" s="84">
        <v>97</v>
      </c>
      <c r="E202" s="84"/>
      <c r="F202" s="85"/>
    </row>
    <row r="203" spans="1:6">
      <c r="A203" s="7">
        <v>21</v>
      </c>
      <c r="B203" s="82" t="s">
        <v>416</v>
      </c>
      <c r="C203" s="84">
        <v>98</v>
      </c>
      <c r="D203" s="84">
        <v>94</v>
      </c>
      <c r="E203" s="84"/>
      <c r="F203" s="85"/>
    </row>
    <row r="204" spans="1:6">
      <c r="A204" s="7">
        <v>22</v>
      </c>
      <c r="B204" s="82" t="s">
        <v>417</v>
      </c>
      <c r="C204" s="84">
        <v>97</v>
      </c>
      <c r="D204" s="84">
        <v>97</v>
      </c>
      <c r="E204" s="84"/>
      <c r="F204" s="85"/>
    </row>
    <row r="205" spans="1:6">
      <c r="A205" s="7">
        <v>23</v>
      </c>
      <c r="B205" s="82" t="s">
        <v>418</v>
      </c>
      <c r="C205" s="84">
        <v>96</v>
      </c>
      <c r="D205" s="84">
        <v>100</v>
      </c>
      <c r="E205" s="84"/>
      <c r="F205" s="85"/>
    </row>
    <row r="206" spans="1:6">
      <c r="A206" s="7">
        <v>24</v>
      </c>
      <c r="B206" s="82" t="s">
        <v>419</v>
      </c>
      <c r="C206" s="84">
        <v>97</v>
      </c>
      <c r="D206" s="84">
        <v>97</v>
      </c>
      <c r="E206" s="84"/>
      <c r="F206" s="85"/>
    </row>
    <row r="207" spans="1:6">
      <c r="A207" s="7">
        <v>25</v>
      </c>
      <c r="B207" s="82" t="s">
        <v>420</v>
      </c>
      <c r="C207" s="84">
        <v>94.5</v>
      </c>
      <c r="D207" s="84">
        <v>96</v>
      </c>
      <c r="E207" s="84"/>
      <c r="F207" s="85"/>
    </row>
    <row r="208" spans="1:6">
      <c r="A208" s="7">
        <v>26</v>
      </c>
      <c r="B208" s="82" t="s">
        <v>421</v>
      </c>
      <c r="C208" s="84">
        <v>98</v>
      </c>
      <c r="D208" s="84">
        <v>100</v>
      </c>
      <c r="E208" s="84"/>
      <c r="F208" s="85"/>
    </row>
    <row r="209" spans="1:6">
      <c r="A209" s="7">
        <v>27</v>
      </c>
      <c r="B209" s="82" t="s">
        <v>422</v>
      </c>
      <c r="C209" s="84">
        <v>98</v>
      </c>
      <c r="D209" s="84">
        <v>99</v>
      </c>
      <c r="E209" s="84"/>
      <c r="F209" s="85"/>
    </row>
    <row r="210" spans="1:6">
      <c r="A210" s="7">
        <v>28</v>
      </c>
      <c r="B210" s="82" t="s">
        <v>423</v>
      </c>
      <c r="C210" s="84">
        <v>95</v>
      </c>
      <c r="D210" s="84">
        <v>86</v>
      </c>
      <c r="E210" s="84"/>
      <c r="F210" s="85"/>
    </row>
    <row r="211" spans="1:6">
      <c r="A211" s="7">
        <v>29</v>
      </c>
      <c r="B211" s="82" t="s">
        <v>424</v>
      </c>
      <c r="C211" s="84">
        <v>99</v>
      </c>
      <c r="D211" s="84">
        <v>98</v>
      </c>
      <c r="E211" s="84"/>
      <c r="F211" s="85"/>
    </row>
    <row r="212" spans="1:6">
      <c r="A212" s="7">
        <v>30</v>
      </c>
      <c r="B212" s="82" t="s">
        <v>425</v>
      </c>
      <c r="C212" s="84">
        <v>100</v>
      </c>
      <c r="D212" s="84">
        <v>98</v>
      </c>
      <c r="E212" s="84"/>
      <c r="F212" s="85"/>
    </row>
    <row r="213" spans="1:6">
      <c r="A213" s="7">
        <v>31</v>
      </c>
      <c r="B213" s="82" t="s">
        <v>426</v>
      </c>
      <c r="C213" s="84">
        <v>99.5</v>
      </c>
      <c r="D213" s="84">
        <v>84</v>
      </c>
      <c r="E213" s="84"/>
      <c r="F213" s="85"/>
    </row>
    <row r="214" spans="1:6">
      <c r="A214" s="7">
        <v>32</v>
      </c>
      <c r="B214" s="82" t="s">
        <v>427</v>
      </c>
      <c r="C214" s="84">
        <v>100</v>
      </c>
      <c r="D214" s="84">
        <v>93</v>
      </c>
      <c r="E214" s="84"/>
      <c r="F214" s="85"/>
    </row>
    <row r="215" spans="1:6">
      <c r="A215" s="7">
        <v>33</v>
      </c>
      <c r="B215" s="82" t="s">
        <v>428</v>
      </c>
      <c r="C215" s="84">
        <v>95.5</v>
      </c>
      <c r="D215" s="84">
        <v>92</v>
      </c>
      <c r="E215" s="84"/>
      <c r="F215" s="85"/>
    </row>
    <row r="216" spans="1:6">
      <c r="A216" s="7">
        <v>34</v>
      </c>
      <c r="B216" s="82" t="s">
        <v>429</v>
      </c>
      <c r="C216" s="84">
        <v>96</v>
      </c>
      <c r="D216" s="84">
        <v>82</v>
      </c>
      <c r="E216" s="84"/>
      <c r="F216" s="85"/>
    </row>
    <row r="217" spans="1:6">
      <c r="A217" s="7">
        <v>35</v>
      </c>
      <c r="B217" s="82" t="s">
        <v>430</v>
      </c>
      <c r="C217" s="84">
        <v>99</v>
      </c>
      <c r="D217" s="84">
        <v>98</v>
      </c>
      <c r="E217" s="84"/>
      <c r="F217" s="85"/>
    </row>
    <row r="218" spans="1:6">
      <c r="A218" s="7">
        <v>36</v>
      </c>
      <c r="B218" s="82" t="s">
        <v>431</v>
      </c>
      <c r="C218" s="84">
        <v>100</v>
      </c>
      <c r="D218" s="84">
        <v>96</v>
      </c>
      <c r="E218" s="84"/>
      <c r="F218" s="85"/>
    </row>
    <row r="219" spans="1:6">
      <c r="A219" s="7">
        <v>37</v>
      </c>
      <c r="B219" s="82" t="s">
        <v>432</v>
      </c>
      <c r="C219" s="84">
        <v>100</v>
      </c>
      <c r="D219" s="84">
        <v>100</v>
      </c>
      <c r="E219" s="84"/>
      <c r="F219" s="85"/>
    </row>
    <row r="220" s="34" customFormat="1" spans="1:7">
      <c r="A220" s="7">
        <v>38</v>
      </c>
      <c r="B220" s="238" t="s">
        <v>433</v>
      </c>
      <c r="C220" s="84">
        <v>99</v>
      </c>
      <c r="D220" s="84">
        <v>98</v>
      </c>
      <c r="E220" s="84"/>
      <c r="F220" s="84"/>
      <c r="G220" s="239"/>
    </row>
    <row r="221" spans="1:6">
      <c r="A221" s="7">
        <v>39</v>
      </c>
      <c r="B221" s="82" t="s">
        <v>434</v>
      </c>
      <c r="C221" s="84">
        <v>98</v>
      </c>
      <c r="D221" s="84">
        <v>94</v>
      </c>
      <c r="E221" s="84"/>
      <c r="F221" s="84"/>
    </row>
    <row r="222" spans="1:6">
      <c r="A222" s="7">
        <v>40</v>
      </c>
      <c r="B222" s="240" t="s">
        <v>435</v>
      </c>
      <c r="C222" s="236">
        <v>98</v>
      </c>
      <c r="D222" s="97">
        <v>96</v>
      </c>
      <c r="E222" s="7"/>
      <c r="F222" s="7"/>
    </row>
    <row r="223" spans="1:6">
      <c r="A223" s="7">
        <v>41</v>
      </c>
      <c r="B223" s="7" t="s">
        <v>436</v>
      </c>
      <c r="C223" s="236">
        <v>100</v>
      </c>
      <c r="D223" s="236">
        <v>98</v>
      </c>
      <c r="E223" s="7"/>
      <c r="F223" s="7"/>
    </row>
    <row r="224" spans="1:6">
      <c r="A224" s="7">
        <v>42</v>
      </c>
      <c r="B224" s="99" t="s">
        <v>437</v>
      </c>
      <c r="C224" s="96">
        <v>98</v>
      </c>
      <c r="D224" s="96">
        <v>94</v>
      </c>
      <c r="E224" s="45"/>
      <c r="F224" s="45"/>
    </row>
    <row r="225" spans="1:6">
      <c r="A225" s="7">
        <v>43</v>
      </c>
      <c r="B225" s="99" t="s">
        <v>438</v>
      </c>
      <c r="C225" s="96">
        <v>99</v>
      </c>
      <c r="D225" s="96">
        <v>98</v>
      </c>
      <c r="E225" s="45"/>
      <c r="F225" s="45"/>
    </row>
    <row r="226" spans="1:6">
      <c r="A226" s="7">
        <v>44</v>
      </c>
      <c r="B226" s="99" t="s">
        <v>439</v>
      </c>
      <c r="C226" s="96">
        <v>100</v>
      </c>
      <c r="D226" s="96">
        <v>99</v>
      </c>
      <c r="E226" s="45"/>
      <c r="F226" s="45"/>
    </row>
    <row r="227" spans="1:6">
      <c r="A227" s="7">
        <v>45</v>
      </c>
      <c r="B227" s="99" t="s">
        <v>440</v>
      </c>
      <c r="C227" s="96">
        <v>99</v>
      </c>
      <c r="D227" s="96">
        <v>90</v>
      </c>
      <c r="E227" s="45"/>
      <c r="F227" s="45"/>
    </row>
    <row r="228" spans="1:6">
      <c r="A228" s="7">
        <v>46</v>
      </c>
      <c r="B228" s="99" t="s">
        <v>441</v>
      </c>
      <c r="C228" s="96">
        <v>97</v>
      </c>
      <c r="D228" s="96">
        <v>87</v>
      </c>
      <c r="E228" s="45"/>
      <c r="F228" s="45"/>
    </row>
    <row r="229" spans="1:6">
      <c r="A229" s="7">
        <v>47</v>
      </c>
      <c r="B229" s="99" t="s">
        <v>442</v>
      </c>
      <c r="C229" s="96">
        <v>95.5</v>
      </c>
      <c r="D229" s="96">
        <v>87</v>
      </c>
      <c r="E229" s="45"/>
      <c r="F229" s="45"/>
    </row>
    <row r="230" spans="1:6">
      <c r="A230" s="7">
        <v>48</v>
      </c>
      <c r="B230" s="99" t="s">
        <v>443</v>
      </c>
      <c r="C230" s="96">
        <v>80</v>
      </c>
      <c r="D230" s="96">
        <v>83</v>
      </c>
      <c r="E230" s="45"/>
      <c r="F230" s="45"/>
    </row>
    <row r="231" spans="1:6">
      <c r="A231" s="98" t="s">
        <v>90</v>
      </c>
      <c r="B231" s="99"/>
      <c r="C231" s="7">
        <f>SUM(C183:C230)</f>
        <v>4673</v>
      </c>
      <c r="D231" s="7">
        <f>SUM(D183:D230)</f>
        <v>4550</v>
      </c>
      <c r="E231" s="7">
        <f>SUM(E183:E230)</f>
        <v>0</v>
      </c>
      <c r="F231" s="7"/>
    </row>
    <row r="232" spans="1:6">
      <c r="A232" s="100" t="s">
        <v>91</v>
      </c>
      <c r="B232" s="101"/>
      <c r="C232" s="102">
        <f>AVERAGE(C183:C230)</f>
        <v>97.3541666666667</v>
      </c>
      <c r="D232" s="102">
        <f>AVERAGE(D183:D230)</f>
        <v>94.7916666666667</v>
      </c>
      <c r="E232" s="102" t="e">
        <f>AVERAGE(E183:E230)</f>
        <v>#DIV/0!</v>
      </c>
      <c r="F232" s="102" t="e">
        <f>AVERAGE(F183:F230)</f>
        <v>#DIV/0!</v>
      </c>
    </row>
    <row r="233" spans="1:6">
      <c r="A233" s="234" t="s">
        <v>153</v>
      </c>
      <c r="B233" s="235"/>
      <c r="C233" s="103">
        <f>COUNTIFS(C183:C230,"&gt;=85")</f>
        <v>47</v>
      </c>
      <c r="D233" s="103">
        <f>COUNTIFS(D183:D230,"&gt;=85")</f>
        <v>44</v>
      </c>
      <c r="E233" s="103">
        <f>COUNTIFS(E183:E230,"&gt;=85")</f>
        <v>0</v>
      </c>
      <c r="F233" s="103">
        <f>COUNTIFS(F182:F230,"&gt;=85")</f>
        <v>0</v>
      </c>
    </row>
    <row r="234" spans="1:6">
      <c r="A234" s="234" t="s">
        <v>154</v>
      </c>
      <c r="B234" s="235"/>
      <c r="C234" s="103">
        <f>COUNTIFS(C183:C230,"&gt;=75",C183:C230,"&lt;85")</f>
        <v>1</v>
      </c>
      <c r="D234" s="103">
        <f>COUNTIFS(D183:D230,"&gt;=75",D183:D230,"&lt;85")</f>
        <v>4</v>
      </c>
      <c r="E234" s="103">
        <f>COUNTIFS(E183:E230,"&gt;=75",E183:E230,"&lt;85")</f>
        <v>0</v>
      </c>
      <c r="F234" s="103">
        <f>COUNTIFS(F183:F230,"&gt;=75",F183:F230,"&lt;85")</f>
        <v>0</v>
      </c>
    </row>
    <row r="235" spans="1:6">
      <c r="A235" s="234" t="s">
        <v>155</v>
      </c>
      <c r="B235" s="235"/>
      <c r="C235" s="103">
        <f>COUNTIFS(C183:C230,"&gt;=60",C183:C230,"&lt;75")</f>
        <v>0</v>
      </c>
      <c r="D235" s="103">
        <f>COUNTIFS(D183:D230,"&gt;=60",D183:D230,"&lt;75")</f>
        <v>0</v>
      </c>
      <c r="E235" s="103">
        <f>COUNTIFS(E183:E230,"&gt;=60",E183:E230,"&lt;75")</f>
        <v>0</v>
      </c>
      <c r="F235" s="103">
        <f>COUNTIFS(F183:F230,"&gt;=60",F183:F230,"&lt;75")</f>
        <v>0</v>
      </c>
    </row>
    <row r="236" spans="1:6">
      <c r="A236" s="234" t="s">
        <v>156</v>
      </c>
      <c r="B236" s="235"/>
      <c r="C236" s="103">
        <f>COUNTIFS(C183:C230,"&lt;60")</f>
        <v>0</v>
      </c>
      <c r="D236" s="103">
        <f>COUNTIFS(D183:D230,"&lt;60")</f>
        <v>0</v>
      </c>
      <c r="E236" s="103">
        <f>COUNTIFS(E183:E230,"&lt;60")</f>
        <v>0</v>
      </c>
      <c r="F236" s="103">
        <f>COUNTIFS(F183:F230,"&lt;60")</f>
        <v>0</v>
      </c>
    </row>
    <row r="237" spans="1:6">
      <c r="A237" s="234" t="s">
        <v>96</v>
      </c>
      <c r="B237" s="235"/>
      <c r="C237" s="53">
        <f>C233/SUM(C233:C236)</f>
        <v>0.979166666666667</v>
      </c>
      <c r="D237" s="53">
        <f>D233/SUM(D233:D236)</f>
        <v>0.916666666666667</v>
      </c>
      <c r="E237" s="53" t="e">
        <f>E233/SUM(E233:E236)</f>
        <v>#DIV/0!</v>
      </c>
      <c r="F237" s="53" t="e">
        <f>F233/SUM(F233:F236)</f>
        <v>#DIV/0!</v>
      </c>
    </row>
    <row r="238" spans="1:6">
      <c r="A238" s="100" t="s">
        <v>97</v>
      </c>
      <c r="B238" s="101"/>
      <c r="C238" s="53">
        <f>SUM(C233:C235)/SUM(C233:C236)</f>
        <v>1</v>
      </c>
      <c r="D238" s="53">
        <f>SUM(D233:D235)/SUM(D233:D236)</f>
        <v>1</v>
      </c>
      <c r="E238" s="53" t="e">
        <f>SUM(E233:E235)/SUM(E233:E236)</f>
        <v>#DIV/0!</v>
      </c>
      <c r="F238" s="53"/>
    </row>
    <row r="239" spans="1:6">
      <c r="A239" s="100" t="s">
        <v>98</v>
      </c>
      <c r="B239" s="101"/>
      <c r="C239" s="21">
        <f>STDEV(C183:C230)</f>
        <v>3.42077248544289</v>
      </c>
      <c r="D239" s="21">
        <f>STDEV(D183:D230)</f>
        <v>5.03586428312104</v>
      </c>
      <c r="E239" s="21" t="e">
        <f>STDEV(E183:E230)</f>
        <v>#DIV/0!</v>
      </c>
      <c r="F239" s="21" t="e">
        <f>STDEV(F183:F230)</f>
        <v>#DIV/0!</v>
      </c>
    </row>
    <row r="240" ht="17.25" spans="1:5">
      <c r="A240" s="55"/>
      <c r="B240" s="55"/>
      <c r="C240" s="56"/>
      <c r="D240" s="56"/>
      <c r="E240" s="35"/>
    </row>
    <row r="241" spans="1:6">
      <c r="A241" s="35"/>
      <c r="B241" s="35"/>
      <c r="C241" s="35"/>
      <c r="D241" s="35"/>
      <c r="E241" s="35"/>
      <c r="F241" s="35"/>
    </row>
    <row r="242" ht="18.75" spans="1:6">
      <c r="A242" s="35"/>
      <c r="B242" s="36" t="s">
        <v>444</v>
      </c>
      <c r="C242" s="36"/>
      <c r="D242" s="36"/>
      <c r="E242" s="36"/>
      <c r="F242" s="35"/>
    </row>
    <row r="243" spans="1:6">
      <c r="A243" s="7" t="s">
        <v>245</v>
      </c>
      <c r="B243" s="81" t="s">
        <v>246</v>
      </c>
      <c r="C243" s="82" t="s">
        <v>247</v>
      </c>
      <c r="D243" s="82" t="s">
        <v>248</v>
      </c>
      <c r="E243" s="82" t="s">
        <v>249</v>
      </c>
      <c r="F243" s="82" t="s">
        <v>250</v>
      </c>
    </row>
    <row r="244" spans="1:6">
      <c r="A244" s="7">
        <v>1</v>
      </c>
      <c r="B244" s="82" t="s">
        <v>445</v>
      </c>
      <c r="C244" s="84">
        <v>99.5</v>
      </c>
      <c r="D244" s="84">
        <v>100</v>
      </c>
      <c r="E244" s="84"/>
      <c r="F244" s="85"/>
    </row>
    <row r="245" spans="1:6">
      <c r="A245" s="7">
        <v>2</v>
      </c>
      <c r="B245" s="82" t="s">
        <v>446</v>
      </c>
      <c r="C245" s="84">
        <v>100</v>
      </c>
      <c r="D245" s="84">
        <v>96</v>
      </c>
      <c r="E245" s="84"/>
      <c r="F245" s="85"/>
    </row>
    <row r="246" spans="1:6">
      <c r="A246" s="7">
        <v>3</v>
      </c>
      <c r="B246" s="82" t="s">
        <v>447</v>
      </c>
      <c r="C246" s="84">
        <v>100</v>
      </c>
      <c r="D246" s="84">
        <v>100</v>
      </c>
      <c r="E246" s="84"/>
      <c r="F246" s="85"/>
    </row>
    <row r="247" spans="1:6">
      <c r="A247" s="7">
        <v>4</v>
      </c>
      <c r="B247" s="82" t="s">
        <v>448</v>
      </c>
      <c r="C247" s="84">
        <v>96</v>
      </c>
      <c r="D247" s="84">
        <v>97</v>
      </c>
      <c r="E247" s="84"/>
      <c r="F247" s="85"/>
    </row>
    <row r="248" spans="1:6">
      <c r="A248" s="241">
        <v>5</v>
      </c>
      <c r="B248" s="242" t="s">
        <v>449</v>
      </c>
      <c r="C248" s="243">
        <v>94.5</v>
      </c>
      <c r="D248" s="243">
        <v>98</v>
      </c>
      <c r="E248" s="243"/>
      <c r="F248" s="244"/>
    </row>
    <row r="249" spans="1:6">
      <c r="A249" s="7">
        <v>6</v>
      </c>
      <c r="B249" s="82" t="s">
        <v>450</v>
      </c>
      <c r="C249" s="84">
        <v>97</v>
      </c>
      <c r="D249" s="84">
        <v>98</v>
      </c>
      <c r="E249" s="84"/>
      <c r="F249" s="85"/>
    </row>
    <row r="250" spans="1:6">
      <c r="A250" s="7">
        <v>7</v>
      </c>
      <c r="B250" s="82" t="s">
        <v>451</v>
      </c>
      <c r="C250" s="84">
        <v>100</v>
      </c>
      <c r="D250" s="84">
        <v>99</v>
      </c>
      <c r="E250" s="84"/>
      <c r="F250" s="85"/>
    </row>
    <row r="251" spans="1:6">
      <c r="A251" s="7">
        <v>8</v>
      </c>
      <c r="B251" s="82" t="s">
        <v>452</v>
      </c>
      <c r="C251" s="84">
        <v>100</v>
      </c>
      <c r="D251" s="84">
        <v>99</v>
      </c>
      <c r="E251" s="84"/>
      <c r="F251" s="85"/>
    </row>
    <row r="252" spans="1:6">
      <c r="A252" s="7">
        <v>9</v>
      </c>
      <c r="B252" s="82" t="s">
        <v>453</v>
      </c>
      <c r="C252" s="84">
        <v>94</v>
      </c>
      <c r="D252" s="84">
        <v>90</v>
      </c>
      <c r="E252" s="84"/>
      <c r="F252" s="85"/>
    </row>
    <row r="253" spans="1:6">
      <c r="A253" s="7">
        <v>10</v>
      </c>
      <c r="B253" s="82" t="s">
        <v>454</v>
      </c>
      <c r="C253" s="84">
        <v>98</v>
      </c>
      <c r="D253" s="84">
        <v>99</v>
      </c>
      <c r="E253" s="84"/>
      <c r="F253" s="85"/>
    </row>
    <row r="254" spans="1:6">
      <c r="A254" s="7">
        <v>11</v>
      </c>
      <c r="B254" s="82" t="s">
        <v>455</v>
      </c>
      <c r="C254" s="84">
        <v>100</v>
      </c>
      <c r="D254" s="84">
        <v>100</v>
      </c>
      <c r="E254" s="84"/>
      <c r="F254" s="85"/>
    </row>
    <row r="255" spans="1:6">
      <c r="A255" s="7">
        <v>12</v>
      </c>
      <c r="B255" s="82" t="s">
        <v>456</v>
      </c>
      <c r="C255" s="84">
        <v>98</v>
      </c>
      <c r="D255" s="84">
        <v>98</v>
      </c>
      <c r="E255" s="84"/>
      <c r="F255" s="85"/>
    </row>
    <row r="256" spans="1:6">
      <c r="A256" s="7">
        <v>13</v>
      </c>
      <c r="B256" s="82" t="s">
        <v>457</v>
      </c>
      <c r="C256" s="84">
        <v>96</v>
      </c>
      <c r="D256" s="84">
        <v>95</v>
      </c>
      <c r="E256" s="84"/>
      <c r="F256" s="85"/>
    </row>
    <row r="257" spans="1:6">
      <c r="A257" s="7">
        <v>14</v>
      </c>
      <c r="B257" s="82" t="s">
        <v>458</v>
      </c>
      <c r="C257" s="84">
        <v>100</v>
      </c>
      <c r="D257" s="84">
        <v>97</v>
      </c>
      <c r="E257" s="84"/>
      <c r="F257" s="85"/>
    </row>
    <row r="258" spans="1:6">
      <c r="A258" s="7">
        <v>15</v>
      </c>
      <c r="B258" s="82" t="s">
        <v>459</v>
      </c>
      <c r="C258" s="84">
        <v>100</v>
      </c>
      <c r="D258" s="84">
        <v>91</v>
      </c>
      <c r="E258" s="84"/>
      <c r="F258" s="85"/>
    </row>
    <row r="259" spans="1:6">
      <c r="A259" s="7">
        <v>16</v>
      </c>
      <c r="B259" s="82" t="s">
        <v>460</v>
      </c>
      <c r="C259" s="84">
        <v>100</v>
      </c>
      <c r="D259" s="84">
        <v>98</v>
      </c>
      <c r="E259" s="84"/>
      <c r="F259" s="85"/>
    </row>
    <row r="260" spans="1:6">
      <c r="A260" s="7">
        <v>17</v>
      </c>
      <c r="B260" s="82" t="s">
        <v>461</v>
      </c>
      <c r="C260" s="84">
        <v>100</v>
      </c>
      <c r="D260" s="84">
        <v>90</v>
      </c>
      <c r="E260" s="84"/>
      <c r="F260" s="85"/>
    </row>
    <row r="261" spans="1:6">
      <c r="A261" s="7">
        <v>18</v>
      </c>
      <c r="B261" s="82" t="s">
        <v>462</v>
      </c>
      <c r="C261" s="84">
        <v>100</v>
      </c>
      <c r="D261" s="84">
        <v>100</v>
      </c>
      <c r="E261" s="84"/>
      <c r="F261" s="85"/>
    </row>
    <row r="262" spans="1:6">
      <c r="A262" s="7">
        <v>19</v>
      </c>
      <c r="B262" s="82" t="s">
        <v>463</v>
      </c>
      <c r="C262" s="84">
        <v>99</v>
      </c>
      <c r="D262" s="84">
        <v>100</v>
      </c>
      <c r="E262" s="84"/>
      <c r="F262" s="85"/>
    </row>
    <row r="263" spans="1:6">
      <c r="A263" s="7">
        <v>20</v>
      </c>
      <c r="B263" s="82" t="s">
        <v>464</v>
      </c>
      <c r="C263" s="84">
        <v>89</v>
      </c>
      <c r="D263" s="84">
        <v>98</v>
      </c>
      <c r="E263" s="84"/>
      <c r="F263" s="85"/>
    </row>
    <row r="264" spans="1:6">
      <c r="A264" s="7">
        <v>21</v>
      </c>
      <c r="B264" s="82" t="s">
        <v>465</v>
      </c>
      <c r="C264" s="84">
        <v>100</v>
      </c>
      <c r="D264" s="84">
        <v>98</v>
      </c>
      <c r="E264" s="84"/>
      <c r="F264" s="85"/>
    </row>
    <row r="265" spans="1:6">
      <c r="A265" s="7">
        <v>22</v>
      </c>
      <c r="B265" s="82" t="s">
        <v>466</v>
      </c>
      <c r="C265" s="84">
        <v>99</v>
      </c>
      <c r="D265" s="84">
        <v>99</v>
      </c>
      <c r="E265" s="84"/>
      <c r="F265" s="85"/>
    </row>
    <row r="266" spans="1:6">
      <c r="A266" s="7">
        <v>23</v>
      </c>
      <c r="B266" s="82" t="s">
        <v>467</v>
      </c>
      <c r="C266" s="84">
        <v>97</v>
      </c>
      <c r="D266" s="84">
        <v>92</v>
      </c>
      <c r="E266" s="84"/>
      <c r="F266" s="85"/>
    </row>
    <row r="267" spans="1:6">
      <c r="A267" s="7">
        <v>24</v>
      </c>
      <c r="B267" s="82" t="s">
        <v>468</v>
      </c>
      <c r="C267" s="84">
        <v>96</v>
      </c>
      <c r="D267" s="84">
        <v>98</v>
      </c>
      <c r="E267" s="84"/>
      <c r="F267" s="85"/>
    </row>
    <row r="268" spans="1:6">
      <c r="A268" s="7">
        <v>25</v>
      </c>
      <c r="B268" s="82" t="s">
        <v>469</v>
      </c>
      <c r="C268" s="84">
        <v>100</v>
      </c>
      <c r="D268" s="84">
        <v>99</v>
      </c>
      <c r="E268" s="84"/>
      <c r="F268" s="85"/>
    </row>
    <row r="269" spans="1:6">
      <c r="A269" s="7">
        <v>26</v>
      </c>
      <c r="B269" s="82" t="s">
        <v>470</v>
      </c>
      <c r="C269" s="84">
        <v>89</v>
      </c>
      <c r="D269" s="84">
        <v>90</v>
      </c>
      <c r="E269" s="84"/>
      <c r="F269" s="85"/>
    </row>
    <row r="270" spans="1:6">
      <c r="A270" s="7">
        <v>27</v>
      </c>
      <c r="B270" s="82" t="s">
        <v>471</v>
      </c>
      <c r="C270" s="84">
        <v>98</v>
      </c>
      <c r="D270" s="84">
        <v>99</v>
      </c>
      <c r="E270" s="84"/>
      <c r="F270" s="85"/>
    </row>
    <row r="271" spans="1:6">
      <c r="A271" s="7">
        <v>28</v>
      </c>
      <c r="B271" s="82" t="s">
        <v>472</v>
      </c>
      <c r="C271" s="84">
        <v>100</v>
      </c>
      <c r="D271" s="84">
        <v>99</v>
      </c>
      <c r="E271" s="84"/>
      <c r="F271" s="85"/>
    </row>
    <row r="272" ht="16" customHeight="1" spans="1:6">
      <c r="A272" s="62">
        <v>29</v>
      </c>
      <c r="B272" s="245" t="s">
        <v>473</v>
      </c>
      <c r="C272" s="64" t="s">
        <v>288</v>
      </c>
      <c r="D272" s="64" t="s">
        <v>288</v>
      </c>
      <c r="E272" s="225"/>
      <c r="F272" s="226"/>
    </row>
    <row r="273" spans="1:6">
      <c r="A273" s="7">
        <v>30</v>
      </c>
      <c r="B273" s="82" t="s">
        <v>474</v>
      </c>
      <c r="C273" s="84">
        <v>99</v>
      </c>
      <c r="D273" s="84">
        <v>99</v>
      </c>
      <c r="E273" s="84"/>
      <c r="F273" s="85"/>
    </row>
    <row r="274" spans="1:6">
      <c r="A274" s="62">
        <v>31</v>
      </c>
      <c r="B274" s="245" t="s">
        <v>475</v>
      </c>
      <c r="C274" s="64" t="s">
        <v>288</v>
      </c>
      <c r="D274" s="64" t="s">
        <v>288</v>
      </c>
      <c r="E274" s="225"/>
      <c r="F274" s="226"/>
    </row>
    <row r="275" spans="1:6">
      <c r="A275" s="7">
        <v>32</v>
      </c>
      <c r="B275" s="82" t="s">
        <v>476</v>
      </c>
      <c r="C275" s="84">
        <v>97</v>
      </c>
      <c r="D275" s="84">
        <v>92</v>
      </c>
      <c r="E275" s="84"/>
      <c r="F275" s="85"/>
    </row>
    <row r="276" spans="1:6">
      <c r="A276" s="7">
        <v>33</v>
      </c>
      <c r="B276" s="82" t="s">
        <v>477</v>
      </c>
      <c r="C276" s="84">
        <v>99</v>
      </c>
      <c r="D276" s="84">
        <v>99</v>
      </c>
      <c r="E276" s="84"/>
      <c r="F276" s="85"/>
    </row>
    <row r="277" spans="1:6">
      <c r="A277" s="7">
        <v>34</v>
      </c>
      <c r="B277" s="82" t="s">
        <v>478</v>
      </c>
      <c r="C277" s="84">
        <v>98</v>
      </c>
      <c r="D277" s="84">
        <v>94</v>
      </c>
      <c r="E277" s="84"/>
      <c r="F277" s="85"/>
    </row>
    <row r="278" spans="1:6">
      <c r="A278" s="7">
        <v>35</v>
      </c>
      <c r="B278" s="82" t="s">
        <v>479</v>
      </c>
      <c r="C278" s="84">
        <v>96</v>
      </c>
      <c r="D278" s="84">
        <v>97</v>
      </c>
      <c r="E278" s="84"/>
      <c r="F278" s="85"/>
    </row>
    <row r="279" spans="1:6">
      <c r="A279" s="7">
        <v>36</v>
      </c>
      <c r="B279" s="82" t="s">
        <v>480</v>
      </c>
      <c r="C279" s="84">
        <v>96.5</v>
      </c>
      <c r="D279" s="84">
        <v>94</v>
      </c>
      <c r="E279" s="84"/>
      <c r="F279" s="85"/>
    </row>
    <row r="280" spans="1:6">
      <c r="A280" s="7">
        <v>37</v>
      </c>
      <c r="B280" s="82" t="s">
        <v>481</v>
      </c>
      <c r="C280" s="84">
        <v>100</v>
      </c>
      <c r="D280" s="84">
        <v>99</v>
      </c>
      <c r="E280" s="84"/>
      <c r="F280" s="85"/>
    </row>
    <row r="281" spans="1:6">
      <c r="A281" s="7">
        <v>38</v>
      </c>
      <c r="B281" s="7" t="s">
        <v>482</v>
      </c>
      <c r="C281" s="84">
        <v>99</v>
      </c>
      <c r="D281" s="84">
        <v>97</v>
      </c>
      <c r="E281" s="84"/>
      <c r="F281" s="85"/>
    </row>
    <row r="282" spans="1:6">
      <c r="A282" s="7">
        <v>39</v>
      </c>
      <c r="B282" s="69" t="s">
        <v>483</v>
      </c>
      <c r="C282" s="84">
        <v>99</v>
      </c>
      <c r="D282" s="84">
        <v>98</v>
      </c>
      <c r="E282" s="84"/>
      <c r="F282" s="85"/>
    </row>
    <row r="283" spans="1:6">
      <c r="A283" s="7">
        <v>40</v>
      </c>
      <c r="B283" s="7" t="s">
        <v>484</v>
      </c>
      <c r="C283" s="84">
        <v>100</v>
      </c>
      <c r="D283" s="84">
        <v>98</v>
      </c>
      <c r="E283" s="7"/>
      <c r="F283" s="7"/>
    </row>
    <row r="284" spans="1:6">
      <c r="A284" s="7">
        <v>41</v>
      </c>
      <c r="B284" s="99" t="s">
        <v>485</v>
      </c>
      <c r="C284" s="96">
        <v>100</v>
      </c>
      <c r="D284" s="96">
        <v>99</v>
      </c>
      <c r="E284" s="45"/>
      <c r="F284" s="45"/>
    </row>
    <row r="285" spans="1:6">
      <c r="A285" s="7">
        <v>42</v>
      </c>
      <c r="B285" s="99" t="s">
        <v>486</v>
      </c>
      <c r="C285" s="96">
        <v>100</v>
      </c>
      <c r="D285" s="96">
        <v>100</v>
      </c>
      <c r="E285" s="45"/>
      <c r="F285" s="45"/>
    </row>
    <row r="286" spans="1:6">
      <c r="A286" s="7">
        <v>43</v>
      </c>
      <c r="B286" s="99" t="s">
        <v>487</v>
      </c>
      <c r="C286" s="96">
        <v>100</v>
      </c>
      <c r="D286" s="96">
        <v>98</v>
      </c>
      <c r="E286" s="45"/>
      <c r="F286" s="45"/>
    </row>
    <row r="287" spans="1:6">
      <c r="A287" s="7">
        <v>44</v>
      </c>
      <c r="B287" s="99" t="s">
        <v>488</v>
      </c>
      <c r="C287" s="96">
        <v>98</v>
      </c>
      <c r="D287" s="96">
        <v>95</v>
      </c>
      <c r="E287" s="45"/>
      <c r="F287" s="45"/>
    </row>
    <row r="288" spans="1:6">
      <c r="A288" s="7">
        <v>45</v>
      </c>
      <c r="B288" s="99" t="s">
        <v>489</v>
      </c>
      <c r="C288" s="96">
        <v>97</v>
      </c>
      <c r="D288" s="96">
        <v>96</v>
      </c>
      <c r="E288" s="45"/>
      <c r="F288" s="45"/>
    </row>
    <row r="289" spans="1:6">
      <c r="A289" s="7">
        <v>46</v>
      </c>
      <c r="B289" s="99" t="s">
        <v>490</v>
      </c>
      <c r="C289" s="96">
        <v>97.5</v>
      </c>
      <c r="D289" s="96">
        <v>91</v>
      </c>
      <c r="E289" s="45"/>
      <c r="F289" s="45"/>
    </row>
    <row r="290" spans="1:6">
      <c r="A290" s="7">
        <v>47</v>
      </c>
      <c r="B290" s="99" t="s">
        <v>491</v>
      </c>
      <c r="C290" s="96">
        <v>100</v>
      </c>
      <c r="D290" s="96">
        <v>96</v>
      </c>
      <c r="E290" s="45"/>
      <c r="F290" s="45"/>
    </row>
    <row r="291" spans="1:6">
      <c r="A291" s="7">
        <v>48</v>
      </c>
      <c r="B291" s="99" t="s">
        <v>492</v>
      </c>
      <c r="C291" s="96">
        <v>99</v>
      </c>
      <c r="D291" s="96">
        <v>97</v>
      </c>
      <c r="E291" s="45"/>
      <c r="F291" s="45"/>
    </row>
    <row r="292" spans="1:6">
      <c r="A292" s="98" t="s">
        <v>90</v>
      </c>
      <c r="B292" s="99"/>
      <c r="C292" s="7">
        <f>SUM(C244:C291)</f>
        <v>4515</v>
      </c>
      <c r="D292" s="7">
        <f>SUM(D244:D291)</f>
        <v>4456</v>
      </c>
      <c r="E292" s="7">
        <f>SUM(E244:E291)</f>
        <v>0</v>
      </c>
      <c r="F292" s="7"/>
    </row>
    <row r="293" spans="1:6">
      <c r="A293" s="100" t="s">
        <v>91</v>
      </c>
      <c r="B293" s="101"/>
      <c r="C293" s="102">
        <f>AVERAGE(C244:C291)</f>
        <v>98.1521739130435</v>
      </c>
      <c r="D293" s="102">
        <f>AVERAGE(D244:D291)</f>
        <v>96.8695652173913</v>
      </c>
      <c r="E293" s="102" t="e">
        <f>AVERAGE(E244:E291)</f>
        <v>#DIV/0!</v>
      </c>
      <c r="F293" s="102" t="e">
        <f>AVERAGE(F244:F291)</f>
        <v>#DIV/0!</v>
      </c>
    </row>
    <row r="294" spans="1:6">
      <c r="A294" s="234" t="s">
        <v>153</v>
      </c>
      <c r="B294" s="235"/>
      <c r="C294" s="103">
        <f>COUNTIFS(C244:C291,"&gt;=85")</f>
        <v>46</v>
      </c>
      <c r="D294" s="103">
        <f>COUNTIFS(D244:D291,"&gt;=85")</f>
        <v>46</v>
      </c>
      <c r="E294" s="103">
        <f>COUNTIFS(E244:E291,"&gt;=85")</f>
        <v>0</v>
      </c>
      <c r="F294" s="103">
        <f>COUNTIFS(F242:F291,"&gt;=85")</f>
        <v>0</v>
      </c>
    </row>
    <row r="295" spans="1:6">
      <c r="A295" s="234" t="s">
        <v>154</v>
      </c>
      <c r="B295" s="235"/>
      <c r="C295" s="103">
        <f>COUNTIFS(C244:C291,"&gt;=75",C244:C291,"&lt;85")</f>
        <v>0</v>
      </c>
      <c r="D295" s="103">
        <f>COUNTIFS(D244:D291,"&gt;=75",D244:D291,"&lt;85")</f>
        <v>0</v>
      </c>
      <c r="E295" s="103">
        <f>COUNTIFS(E244:E291,"&gt;=75",E244:E291,"&lt;85")</f>
        <v>0</v>
      </c>
      <c r="F295" s="103">
        <f>COUNTIFS(F244:F291,"&gt;=75",F244:F291,"&lt;85")</f>
        <v>0</v>
      </c>
    </row>
    <row r="296" spans="1:6">
      <c r="A296" s="234" t="s">
        <v>155</v>
      </c>
      <c r="B296" s="235"/>
      <c r="C296" s="103">
        <f>COUNTIFS(C244:C291,"&gt;=60",C244:C291,"&lt;75")</f>
        <v>0</v>
      </c>
      <c r="D296" s="103">
        <f>COUNTIFS(D244:D291,"&gt;=60",D244:D291,"&lt;75")</f>
        <v>0</v>
      </c>
      <c r="E296" s="103">
        <f>COUNTIFS(E244:E291,"&gt;=60",E244:E291,"&lt;75")</f>
        <v>0</v>
      </c>
      <c r="F296" s="103">
        <f>COUNTIFS(F244:F291,"&gt;=60",F244:F291,"&lt;75")</f>
        <v>0</v>
      </c>
    </row>
    <row r="297" spans="1:6">
      <c r="A297" s="234" t="s">
        <v>156</v>
      </c>
      <c r="B297" s="235"/>
      <c r="C297" s="103">
        <f>COUNTIFS(C244:C291,"&lt;60")</f>
        <v>0</v>
      </c>
      <c r="D297" s="103">
        <f>COUNTIFS(D244:D291,"&lt;60")</f>
        <v>0</v>
      </c>
      <c r="E297" s="103">
        <f>COUNTIFS(E244:E291,"&lt;60")</f>
        <v>0</v>
      </c>
      <c r="F297" s="103">
        <f>COUNTIFS(F244:F291,"&lt;60")</f>
        <v>0</v>
      </c>
    </row>
    <row r="298" spans="1:6">
      <c r="A298" s="234" t="s">
        <v>96</v>
      </c>
      <c r="B298" s="235"/>
      <c r="C298" s="53">
        <f>C294/SUM(C294:C297)</f>
        <v>1</v>
      </c>
      <c r="D298" s="53">
        <f>D294/SUM(D294:D297)</f>
        <v>1</v>
      </c>
      <c r="E298" s="53" t="e">
        <f>E294/SUM(E294:E297)</f>
        <v>#DIV/0!</v>
      </c>
      <c r="F298" s="53" t="e">
        <f>F294/SUM(F294:F297)</f>
        <v>#DIV/0!</v>
      </c>
    </row>
    <row r="299" spans="1:6">
      <c r="A299" s="100" t="s">
        <v>97</v>
      </c>
      <c r="B299" s="101"/>
      <c r="C299" s="53">
        <f>SUM(C294:C296)/SUM(C294:C297)</f>
        <v>1</v>
      </c>
      <c r="D299" s="53">
        <f>SUM(D294:D296)/SUM(D294:D297)</f>
        <v>1</v>
      </c>
      <c r="E299" s="53" t="e">
        <f>SUM(E294:E296)/SUM(E294:E297)</f>
        <v>#DIV/0!</v>
      </c>
      <c r="F299" s="53"/>
    </row>
    <row r="300" spans="1:6">
      <c r="A300" s="100" t="s">
        <v>98</v>
      </c>
      <c r="B300" s="101"/>
      <c r="C300" s="21">
        <f>STDEV(C244:C291)</f>
        <v>2.56876443541203</v>
      </c>
      <c r="D300" s="21">
        <f>STDEV(D244:D291)</f>
        <v>3.00080504496283</v>
      </c>
      <c r="E300" s="21" t="e">
        <f>STDEV(E244:E291)</f>
        <v>#DIV/0!</v>
      </c>
      <c r="F300" s="21" t="e">
        <f>STDEV(F244:F291)</f>
        <v>#DIV/0!</v>
      </c>
    </row>
    <row r="301" ht="17.25" spans="1:5">
      <c r="A301" s="55"/>
      <c r="B301" s="55"/>
      <c r="C301" s="56"/>
      <c r="D301" s="56"/>
      <c r="E301" s="35"/>
    </row>
    <row r="302" spans="1:6">
      <c r="A302" s="35"/>
      <c r="B302" s="35"/>
      <c r="C302" s="35"/>
      <c r="D302" s="35"/>
      <c r="E302" s="35"/>
      <c r="F302" s="35"/>
    </row>
    <row r="303" ht="18.75" spans="1:6">
      <c r="A303" s="35"/>
      <c r="B303" s="36" t="s">
        <v>493</v>
      </c>
      <c r="C303" s="36"/>
      <c r="D303" s="36"/>
      <c r="E303" s="36"/>
      <c r="F303" s="35"/>
    </row>
    <row r="304" spans="1:6">
      <c r="A304" s="7" t="s">
        <v>245</v>
      </c>
      <c r="B304" s="81" t="s">
        <v>246</v>
      </c>
      <c r="C304" s="82" t="s">
        <v>247</v>
      </c>
      <c r="D304" s="82" t="s">
        <v>248</v>
      </c>
      <c r="E304" s="82" t="s">
        <v>249</v>
      </c>
      <c r="F304" s="82" t="s">
        <v>250</v>
      </c>
    </row>
    <row r="305" spans="1:6">
      <c r="A305" s="7">
        <v>1</v>
      </c>
      <c r="B305" s="82" t="s">
        <v>494</v>
      </c>
      <c r="C305" s="84">
        <v>81</v>
      </c>
      <c r="D305" s="84">
        <v>86</v>
      </c>
      <c r="E305" s="84"/>
      <c r="F305" s="85"/>
    </row>
    <row r="306" spans="1:6">
      <c r="A306" s="7">
        <v>2</v>
      </c>
      <c r="B306" s="82" t="s">
        <v>495</v>
      </c>
      <c r="C306" s="84">
        <v>87</v>
      </c>
      <c r="D306" s="84">
        <v>78</v>
      </c>
      <c r="E306" s="84"/>
      <c r="F306" s="85"/>
    </row>
    <row r="307" spans="1:6">
      <c r="A307" s="7">
        <v>3</v>
      </c>
      <c r="B307" s="82" t="s">
        <v>496</v>
      </c>
      <c r="C307" s="84">
        <v>65</v>
      </c>
      <c r="D307" s="84">
        <v>94</v>
      </c>
      <c r="E307" s="84"/>
      <c r="F307" s="85"/>
    </row>
    <row r="308" spans="1:6">
      <c r="A308" s="7">
        <v>4</v>
      </c>
      <c r="B308" s="82" t="s">
        <v>497</v>
      </c>
      <c r="C308" s="84">
        <v>97.5</v>
      </c>
      <c r="D308" s="84">
        <v>100</v>
      </c>
      <c r="E308" s="84"/>
      <c r="F308" s="85"/>
    </row>
    <row r="309" spans="1:6">
      <c r="A309" s="7">
        <v>5</v>
      </c>
      <c r="B309" s="82" t="s">
        <v>498</v>
      </c>
      <c r="C309" s="84">
        <v>89.5</v>
      </c>
      <c r="D309" s="84">
        <v>89</v>
      </c>
      <c r="E309" s="84"/>
      <c r="F309" s="85"/>
    </row>
    <row r="310" spans="1:6">
      <c r="A310" s="7">
        <v>6</v>
      </c>
      <c r="B310" s="82" t="s">
        <v>499</v>
      </c>
      <c r="C310" s="84">
        <v>97</v>
      </c>
      <c r="D310" s="84">
        <v>88</v>
      </c>
      <c r="E310" s="84"/>
      <c r="F310" s="85"/>
    </row>
    <row r="311" spans="1:6">
      <c r="A311" s="7">
        <v>7</v>
      </c>
      <c r="B311" s="82" t="s">
        <v>500</v>
      </c>
      <c r="C311" s="84">
        <v>99</v>
      </c>
      <c r="D311" s="84">
        <v>97</v>
      </c>
      <c r="E311" s="84"/>
      <c r="F311" s="85"/>
    </row>
    <row r="312" spans="1:6">
      <c r="A312" s="7">
        <v>8</v>
      </c>
      <c r="B312" s="82" t="s">
        <v>501</v>
      </c>
      <c r="C312" s="84">
        <v>98</v>
      </c>
      <c r="D312" s="84">
        <v>95</v>
      </c>
      <c r="E312" s="84"/>
      <c r="F312" s="85"/>
    </row>
    <row r="313" spans="1:6">
      <c r="A313" s="7">
        <v>9</v>
      </c>
      <c r="B313" s="82" t="s">
        <v>502</v>
      </c>
      <c r="C313" s="84">
        <v>78.5</v>
      </c>
      <c r="D313" s="84">
        <v>79</v>
      </c>
      <c r="E313" s="84"/>
      <c r="F313" s="85"/>
    </row>
    <row r="314" spans="1:6">
      <c r="A314" s="7">
        <v>10</v>
      </c>
      <c r="B314" s="82" t="s">
        <v>503</v>
      </c>
      <c r="C314" s="84">
        <v>100</v>
      </c>
      <c r="D314" s="84">
        <v>100</v>
      </c>
      <c r="E314" s="84"/>
      <c r="F314" s="85"/>
    </row>
    <row r="315" spans="1:6">
      <c r="A315" s="7">
        <v>11</v>
      </c>
      <c r="B315" s="82" t="s">
        <v>504</v>
      </c>
      <c r="C315" s="84">
        <v>99</v>
      </c>
      <c r="D315" s="84">
        <v>95</v>
      </c>
      <c r="E315" s="84"/>
      <c r="F315" s="85"/>
    </row>
    <row r="316" spans="1:6">
      <c r="A316" s="7">
        <v>12</v>
      </c>
      <c r="B316" s="82" t="s">
        <v>505</v>
      </c>
      <c r="C316" s="84">
        <v>88.5</v>
      </c>
      <c r="D316" s="84">
        <v>97</v>
      </c>
      <c r="E316" s="84"/>
      <c r="F316" s="85"/>
    </row>
    <row r="317" spans="1:6">
      <c r="A317" s="7">
        <v>13</v>
      </c>
      <c r="B317" s="82" t="s">
        <v>506</v>
      </c>
      <c r="C317" s="172">
        <v>76.5</v>
      </c>
      <c r="D317" s="84">
        <v>72</v>
      </c>
      <c r="E317" s="84"/>
      <c r="F317" s="85"/>
    </row>
    <row r="318" spans="1:6">
      <c r="A318" s="7">
        <v>14</v>
      </c>
      <c r="B318" s="82" t="s">
        <v>507</v>
      </c>
      <c r="C318" s="84">
        <v>81.5</v>
      </c>
      <c r="D318" s="84">
        <v>80</v>
      </c>
      <c r="E318" s="84"/>
      <c r="F318" s="85"/>
    </row>
    <row r="319" spans="1:6">
      <c r="A319" s="7">
        <v>15</v>
      </c>
      <c r="B319" s="82" t="s">
        <v>508</v>
      </c>
      <c r="C319" s="84">
        <v>95</v>
      </c>
      <c r="D319" s="84">
        <v>100</v>
      </c>
      <c r="E319" s="84"/>
      <c r="F319" s="85"/>
    </row>
    <row r="320" spans="1:6">
      <c r="A320" s="7">
        <v>16</v>
      </c>
      <c r="B320" s="82" t="s">
        <v>509</v>
      </c>
      <c r="C320" s="84">
        <v>91</v>
      </c>
      <c r="D320" s="84">
        <v>85</v>
      </c>
      <c r="E320" s="84"/>
      <c r="F320" s="85"/>
    </row>
    <row r="321" spans="1:6">
      <c r="A321" s="7">
        <v>17</v>
      </c>
      <c r="B321" s="82" t="s">
        <v>510</v>
      </c>
      <c r="C321" s="84">
        <v>92</v>
      </c>
      <c r="D321" s="84">
        <v>98</v>
      </c>
      <c r="E321" s="84"/>
      <c r="F321" s="85"/>
    </row>
    <row r="322" spans="1:6">
      <c r="A322" s="7">
        <v>18</v>
      </c>
      <c r="B322" s="82" t="s">
        <v>511</v>
      </c>
      <c r="C322" s="84">
        <v>91</v>
      </c>
      <c r="D322" s="84">
        <v>96</v>
      </c>
      <c r="E322" s="84"/>
      <c r="F322" s="85"/>
    </row>
    <row r="323" spans="1:6">
      <c r="A323" s="7">
        <v>19</v>
      </c>
      <c r="B323" s="82" t="s">
        <v>512</v>
      </c>
      <c r="C323" s="84">
        <v>100</v>
      </c>
      <c r="D323" s="84">
        <v>98</v>
      </c>
      <c r="E323" s="84"/>
      <c r="F323" s="85"/>
    </row>
    <row r="324" spans="1:6">
      <c r="A324" s="7">
        <v>20</v>
      </c>
      <c r="B324" s="82" t="s">
        <v>513</v>
      </c>
      <c r="C324" s="84">
        <v>91</v>
      </c>
      <c r="D324" s="84">
        <v>90</v>
      </c>
      <c r="E324" s="84"/>
      <c r="F324" s="85"/>
    </row>
    <row r="325" spans="1:6">
      <c r="A325" s="7">
        <v>21</v>
      </c>
      <c r="B325" s="82" t="s">
        <v>514</v>
      </c>
      <c r="C325" s="84">
        <v>97.5</v>
      </c>
      <c r="D325" s="84">
        <v>93</v>
      </c>
      <c r="E325" s="84"/>
      <c r="F325" s="85"/>
    </row>
    <row r="326" spans="1:6">
      <c r="A326" s="7">
        <v>22</v>
      </c>
      <c r="B326" s="82" t="s">
        <v>515</v>
      </c>
      <c r="C326" s="84">
        <v>91</v>
      </c>
      <c r="D326" s="84">
        <v>88</v>
      </c>
      <c r="E326" s="84"/>
      <c r="F326" s="85"/>
    </row>
    <row r="327" spans="1:6">
      <c r="A327" s="7">
        <v>23</v>
      </c>
      <c r="B327" s="82" t="s">
        <v>516</v>
      </c>
      <c r="C327" s="84">
        <v>98.5</v>
      </c>
      <c r="D327" s="84">
        <v>97</v>
      </c>
      <c r="E327" s="84"/>
      <c r="F327" s="85"/>
    </row>
    <row r="328" spans="1:6">
      <c r="A328" s="7">
        <v>24</v>
      </c>
      <c r="B328" s="82" t="s">
        <v>517</v>
      </c>
      <c r="C328" s="84">
        <v>95</v>
      </c>
      <c r="D328" s="84">
        <v>93</v>
      </c>
      <c r="E328" s="84"/>
      <c r="F328" s="85"/>
    </row>
    <row r="329" spans="1:6">
      <c r="A329" s="7">
        <v>25</v>
      </c>
      <c r="B329" s="82" t="s">
        <v>518</v>
      </c>
      <c r="C329" s="84">
        <v>98</v>
      </c>
      <c r="D329" s="84">
        <v>99</v>
      </c>
      <c r="E329" s="84"/>
      <c r="F329" s="85"/>
    </row>
    <row r="330" spans="1:6">
      <c r="A330" s="7">
        <v>26</v>
      </c>
      <c r="B330" s="82" t="s">
        <v>519</v>
      </c>
      <c r="C330" s="84">
        <v>100</v>
      </c>
      <c r="D330" s="84">
        <v>87</v>
      </c>
      <c r="E330" s="84"/>
      <c r="F330" s="85"/>
    </row>
    <row r="331" spans="1:6">
      <c r="A331" s="7">
        <v>27</v>
      </c>
      <c r="B331" s="82" t="s">
        <v>520</v>
      </c>
      <c r="C331" s="84">
        <v>99</v>
      </c>
      <c r="D331" s="84">
        <v>99</v>
      </c>
      <c r="E331" s="84"/>
      <c r="F331" s="85"/>
    </row>
    <row r="332" spans="1:6">
      <c r="A332" s="7">
        <v>28</v>
      </c>
      <c r="B332" s="82" t="s">
        <v>521</v>
      </c>
      <c r="C332" s="84">
        <v>100</v>
      </c>
      <c r="D332" s="84">
        <v>98</v>
      </c>
      <c r="E332" s="84"/>
      <c r="F332" s="85"/>
    </row>
    <row r="333" spans="1:6">
      <c r="A333" s="7">
        <v>29</v>
      </c>
      <c r="B333" s="82" t="s">
        <v>522</v>
      </c>
      <c r="C333" s="84">
        <v>99</v>
      </c>
      <c r="D333" s="84">
        <v>97</v>
      </c>
      <c r="E333" s="84"/>
      <c r="F333" s="85"/>
    </row>
    <row r="334" spans="1:6">
      <c r="A334" s="7">
        <v>30</v>
      </c>
      <c r="B334" s="82" t="s">
        <v>523</v>
      </c>
      <c r="C334" s="84">
        <v>92.5</v>
      </c>
      <c r="D334" s="84">
        <v>91</v>
      </c>
      <c r="E334" s="84"/>
      <c r="F334" s="85"/>
    </row>
    <row r="335" spans="1:6">
      <c r="A335" s="7">
        <v>31</v>
      </c>
      <c r="B335" s="82" t="s">
        <v>524</v>
      </c>
      <c r="C335" s="84">
        <v>100</v>
      </c>
      <c r="D335" s="84">
        <v>96</v>
      </c>
      <c r="E335" s="84"/>
      <c r="F335" s="85"/>
    </row>
    <row r="336" spans="1:6">
      <c r="A336" s="7">
        <v>32</v>
      </c>
      <c r="B336" s="82" t="s">
        <v>525</v>
      </c>
      <c r="C336" s="84">
        <v>97</v>
      </c>
      <c r="D336" s="84">
        <v>90</v>
      </c>
      <c r="E336" s="84"/>
      <c r="F336" s="85"/>
    </row>
    <row r="337" spans="1:6">
      <c r="A337" s="7">
        <v>33</v>
      </c>
      <c r="B337" s="82" t="s">
        <v>526</v>
      </c>
      <c r="C337" s="84">
        <v>94</v>
      </c>
      <c r="D337" s="84">
        <v>92</v>
      </c>
      <c r="E337" s="84"/>
      <c r="F337" s="85"/>
    </row>
    <row r="338" spans="1:6">
      <c r="A338" s="7">
        <v>34</v>
      </c>
      <c r="B338" s="82" t="s">
        <v>527</v>
      </c>
      <c r="C338" s="84">
        <v>85</v>
      </c>
      <c r="D338" s="84">
        <v>88</v>
      </c>
      <c r="E338" s="84"/>
      <c r="F338" s="85"/>
    </row>
    <row r="339" spans="1:6">
      <c r="A339" s="7">
        <v>35</v>
      </c>
      <c r="B339" s="82" t="s">
        <v>528</v>
      </c>
      <c r="C339" s="84">
        <v>98</v>
      </c>
      <c r="D339" s="84">
        <v>97</v>
      </c>
      <c r="E339" s="84"/>
      <c r="F339" s="85"/>
    </row>
    <row r="340" spans="1:6">
      <c r="A340" s="7">
        <v>36</v>
      </c>
      <c r="B340" s="82" t="s">
        <v>529</v>
      </c>
      <c r="C340" s="84">
        <v>99</v>
      </c>
      <c r="D340" s="84">
        <v>99</v>
      </c>
      <c r="E340" s="84"/>
      <c r="F340" s="85"/>
    </row>
    <row r="341" spans="1:6">
      <c r="A341" s="7">
        <v>37</v>
      </c>
      <c r="B341" s="82" t="s">
        <v>530</v>
      </c>
      <c r="C341" s="84">
        <v>99.5</v>
      </c>
      <c r="D341" s="84">
        <v>97</v>
      </c>
      <c r="E341" s="84"/>
      <c r="F341" s="85"/>
    </row>
    <row r="342" s="34" customFormat="1" spans="1:6">
      <c r="A342" s="7">
        <v>38</v>
      </c>
      <c r="B342" s="238" t="s">
        <v>531</v>
      </c>
      <c r="C342" s="84">
        <v>95.5</v>
      </c>
      <c r="D342" s="84">
        <v>92</v>
      </c>
      <c r="E342" s="84"/>
      <c r="F342" s="85"/>
    </row>
    <row r="343" spans="1:6">
      <c r="A343" s="7">
        <v>39</v>
      </c>
      <c r="B343" s="82" t="s">
        <v>532</v>
      </c>
      <c r="C343" s="84">
        <v>97</v>
      </c>
      <c r="D343" s="84">
        <v>94</v>
      </c>
      <c r="E343" s="84"/>
      <c r="F343" s="84"/>
    </row>
    <row r="344" spans="1:6">
      <c r="A344" s="7">
        <v>40</v>
      </c>
      <c r="B344" s="82" t="s">
        <v>533</v>
      </c>
      <c r="C344" s="84">
        <v>97.5</v>
      </c>
      <c r="D344" s="84">
        <v>98</v>
      </c>
      <c r="E344" s="84"/>
      <c r="F344" s="84"/>
    </row>
    <row r="345" spans="1:6">
      <c r="A345" s="7">
        <v>41</v>
      </c>
      <c r="B345" s="7" t="s">
        <v>534</v>
      </c>
      <c r="C345" s="236">
        <v>100</v>
      </c>
      <c r="D345" s="97">
        <v>99</v>
      </c>
      <c r="E345" s="227"/>
      <c r="F345" s="45"/>
    </row>
    <row r="346" spans="1:6">
      <c r="A346" s="7">
        <v>42</v>
      </c>
      <c r="B346" s="99" t="s">
        <v>535</v>
      </c>
      <c r="C346" s="96">
        <v>95.5</v>
      </c>
      <c r="D346" s="96">
        <v>100</v>
      </c>
      <c r="E346" s="45"/>
      <c r="F346" s="45"/>
    </row>
    <row r="347" spans="1:6">
      <c r="A347" s="7">
        <v>43</v>
      </c>
      <c r="B347" s="99" t="s">
        <v>536</v>
      </c>
      <c r="C347" s="96">
        <v>100</v>
      </c>
      <c r="D347" s="96">
        <v>99</v>
      </c>
      <c r="E347" s="45"/>
      <c r="F347" s="45"/>
    </row>
    <row r="348" spans="1:6">
      <c r="A348" s="7">
        <v>44</v>
      </c>
      <c r="B348" s="99" t="s">
        <v>537</v>
      </c>
      <c r="C348" s="96">
        <v>99.5</v>
      </c>
      <c r="D348" s="96">
        <v>96</v>
      </c>
      <c r="E348" s="45"/>
      <c r="F348" s="45"/>
    </row>
    <row r="349" spans="1:6">
      <c r="A349" s="7">
        <v>45</v>
      </c>
      <c r="B349" s="99" t="s">
        <v>538</v>
      </c>
      <c r="C349" s="96">
        <v>98.5</v>
      </c>
      <c r="D349" s="96">
        <v>99</v>
      </c>
      <c r="E349" s="45"/>
      <c r="F349" s="45"/>
    </row>
    <row r="350" spans="1:6">
      <c r="A350" s="7">
        <v>46</v>
      </c>
      <c r="B350" s="99" t="s">
        <v>539</v>
      </c>
      <c r="C350" s="96">
        <v>91.5</v>
      </c>
      <c r="D350" s="96">
        <v>99</v>
      </c>
      <c r="E350" s="45"/>
      <c r="F350" s="45"/>
    </row>
    <row r="351" spans="1:6">
      <c r="A351" s="7">
        <v>47</v>
      </c>
      <c r="B351" s="99" t="s">
        <v>540</v>
      </c>
      <c r="C351" s="96">
        <v>92</v>
      </c>
      <c r="D351" s="96">
        <v>97</v>
      </c>
      <c r="E351" s="45"/>
      <c r="F351" s="45"/>
    </row>
    <row r="352" spans="1:6">
      <c r="A352" s="7">
        <v>48</v>
      </c>
      <c r="B352" s="99" t="s">
        <v>541</v>
      </c>
      <c r="C352" s="96">
        <v>100</v>
      </c>
      <c r="D352" s="96">
        <v>100</v>
      </c>
      <c r="E352" s="45"/>
      <c r="F352" s="45"/>
    </row>
    <row r="353" spans="1:6">
      <c r="A353" s="98" t="s">
        <v>90</v>
      </c>
      <c r="B353" s="99"/>
      <c r="C353" s="7">
        <f>SUM(C305:C352)</f>
        <v>4508</v>
      </c>
      <c r="D353" s="7">
        <f>SUM(D305:D352)</f>
        <v>4491</v>
      </c>
      <c r="E353" s="7">
        <f>SUM(E305:E352)</f>
        <v>0</v>
      </c>
      <c r="F353" s="7"/>
    </row>
    <row r="354" spans="1:6">
      <c r="A354" s="100" t="s">
        <v>91</v>
      </c>
      <c r="B354" s="101"/>
      <c r="C354" s="102">
        <f>AVERAGE(C305:C352)</f>
        <v>93.9166666666667</v>
      </c>
      <c r="D354" s="102">
        <f>AVERAGE(D305:D352)</f>
        <v>93.5625</v>
      </c>
      <c r="E354" s="102" t="e">
        <f>AVERAGE(E305:E352)</f>
        <v>#DIV/0!</v>
      </c>
      <c r="F354" s="102" t="e">
        <f>AVERAGE(F305:F352)</f>
        <v>#DIV/0!</v>
      </c>
    </row>
    <row r="355" spans="1:6">
      <c r="A355" s="234" t="s">
        <v>153</v>
      </c>
      <c r="B355" s="235"/>
      <c r="C355" s="103">
        <f>COUNTIFS(C305:C352,"&gt;=85")</f>
        <v>43</v>
      </c>
      <c r="D355" s="103">
        <f>COUNTIFS(D305:D352,"&gt;=85")</f>
        <v>44</v>
      </c>
      <c r="E355" s="103">
        <f>COUNTIFS(E305:E352,"&gt;=85")</f>
        <v>0</v>
      </c>
      <c r="F355" s="103">
        <f>COUNTIFS(F304:F352,"&gt;=85")</f>
        <v>0</v>
      </c>
    </row>
    <row r="356" spans="1:6">
      <c r="A356" s="234" t="s">
        <v>154</v>
      </c>
      <c r="B356" s="235"/>
      <c r="C356" s="103">
        <f>COUNTIFS(C305:C352,"&gt;=75",C305:C352,"&lt;85")</f>
        <v>4</v>
      </c>
      <c r="D356" s="103">
        <f>COUNTIFS(D305:D352,"&gt;=75",D305:D352,"&lt;85")</f>
        <v>3</v>
      </c>
      <c r="E356" s="103">
        <f>COUNTIFS(E305:E352,"&gt;=75",E305:E352,"&lt;85")</f>
        <v>0</v>
      </c>
      <c r="F356" s="103">
        <f>COUNTIFS(F305:F352,"&gt;=75",F305:F352,"&lt;85")</f>
        <v>0</v>
      </c>
    </row>
    <row r="357" spans="1:6">
      <c r="A357" s="234" t="s">
        <v>155</v>
      </c>
      <c r="B357" s="235"/>
      <c r="C357" s="103">
        <f>COUNTIFS(C305:C352,"&gt;=60",C305:C352,"&lt;75")</f>
        <v>1</v>
      </c>
      <c r="D357" s="103">
        <f>COUNTIFS(D305:D352,"&gt;=60",D305:D352,"&lt;75")</f>
        <v>1</v>
      </c>
      <c r="E357" s="103">
        <f>COUNTIFS(E305:E352,"&gt;=60",E305:E352,"&lt;75")</f>
        <v>0</v>
      </c>
      <c r="F357" s="103">
        <f>COUNTIFS(F305:F352,"&gt;=60",F305:F352,"&lt;75")</f>
        <v>0</v>
      </c>
    </row>
    <row r="358" spans="1:6">
      <c r="A358" s="234" t="s">
        <v>156</v>
      </c>
      <c r="B358" s="235"/>
      <c r="C358" s="103">
        <f>COUNTIFS(C305:C352,"&lt;60")</f>
        <v>0</v>
      </c>
      <c r="D358" s="103">
        <f>COUNTIFS(D305:D352,"&lt;60")</f>
        <v>0</v>
      </c>
      <c r="E358" s="103">
        <f>COUNTIFS(E305:E352,"&lt;60")</f>
        <v>0</v>
      </c>
      <c r="F358" s="103">
        <f>COUNTIFS(F305:F352,"&lt;60")</f>
        <v>0</v>
      </c>
    </row>
    <row r="359" spans="1:6">
      <c r="A359" s="234" t="s">
        <v>96</v>
      </c>
      <c r="B359" s="235"/>
      <c r="C359" s="53">
        <f>C355/SUM(C355:C358)</f>
        <v>0.895833333333334</v>
      </c>
      <c r="D359" s="53">
        <f>D355/SUM(D355:D358)</f>
        <v>0.916666666666667</v>
      </c>
      <c r="E359" s="53" t="e">
        <f>E355/SUM(E355:E358)</f>
        <v>#DIV/0!</v>
      </c>
      <c r="F359" s="53" t="e">
        <f>F355/SUM(F355:F358)</f>
        <v>#DIV/0!</v>
      </c>
    </row>
    <row r="360" spans="1:6">
      <c r="A360" s="100" t="s">
        <v>97</v>
      </c>
      <c r="B360" s="101"/>
      <c r="C360" s="53">
        <f>SUM(C355:C357)/SUM(C355:C358)</f>
        <v>1</v>
      </c>
      <c r="D360" s="53">
        <f>SUM(D355:D357)/SUM(D355:D358)</f>
        <v>1</v>
      </c>
      <c r="E360" s="53" t="e">
        <f>SUM(E355:E357)/SUM(E355:E358)</f>
        <v>#DIV/0!</v>
      </c>
      <c r="F360" s="53"/>
    </row>
    <row r="361" spans="1:6">
      <c r="A361" s="100" t="s">
        <v>98</v>
      </c>
      <c r="B361" s="101"/>
      <c r="C361" s="21">
        <f>STDEV(C305:C352)</f>
        <v>7.40567158542733</v>
      </c>
      <c r="D361" s="21">
        <f>STDEV(D305:D352)</f>
        <v>6.56524132207045</v>
      </c>
      <c r="E361" s="21" t="e">
        <f>STDEV(E305:E352)</f>
        <v>#DIV/0!</v>
      </c>
      <c r="F361" s="21" t="e">
        <f>STDEV(F305:F352)</f>
        <v>#DIV/0!</v>
      </c>
    </row>
    <row r="362" ht="17.25" spans="1:5">
      <c r="A362" s="55"/>
      <c r="B362" s="55"/>
      <c r="C362" s="56"/>
      <c r="D362" s="56"/>
      <c r="E362" s="35"/>
    </row>
    <row r="363" spans="1:6">
      <c r="A363" s="35"/>
      <c r="B363" s="35"/>
      <c r="C363" s="35"/>
      <c r="D363" s="35"/>
      <c r="E363" s="35"/>
      <c r="F363" s="35"/>
    </row>
    <row r="364" ht="18.75" spans="1:6">
      <c r="A364" s="35"/>
      <c r="B364" s="36" t="s">
        <v>542</v>
      </c>
      <c r="C364" s="36"/>
      <c r="D364" s="36"/>
      <c r="E364" s="36"/>
      <c r="F364" s="35"/>
    </row>
    <row r="365" spans="1:6">
      <c r="A365" s="7" t="s">
        <v>245</v>
      </c>
      <c r="B365" s="81" t="s">
        <v>246</v>
      </c>
      <c r="C365" s="82" t="s">
        <v>247</v>
      </c>
      <c r="D365" s="82" t="s">
        <v>248</v>
      </c>
      <c r="E365" s="82" t="s">
        <v>249</v>
      </c>
      <c r="F365" s="82" t="s">
        <v>250</v>
      </c>
    </row>
    <row r="366" spans="1:6">
      <c r="A366" s="7">
        <v>1</v>
      </c>
      <c r="B366" s="82" t="s">
        <v>543</v>
      </c>
      <c r="C366" s="84">
        <v>99.5</v>
      </c>
      <c r="D366" s="84">
        <v>91</v>
      </c>
      <c r="E366" s="84"/>
      <c r="F366" s="84"/>
    </row>
    <row r="367" spans="1:6">
      <c r="A367" s="7">
        <v>2</v>
      </c>
      <c r="B367" s="82" t="s">
        <v>544</v>
      </c>
      <c r="C367" s="84">
        <v>100</v>
      </c>
      <c r="D367" s="84">
        <v>99</v>
      </c>
      <c r="E367" s="84"/>
      <c r="F367" s="84"/>
    </row>
    <row r="368" spans="1:6">
      <c r="A368" s="7">
        <v>3</v>
      </c>
      <c r="B368" s="82" t="s">
        <v>545</v>
      </c>
      <c r="C368" s="84">
        <v>100</v>
      </c>
      <c r="D368" s="84">
        <v>100</v>
      </c>
      <c r="E368" s="84"/>
      <c r="F368" s="84"/>
    </row>
    <row r="369" spans="1:6">
      <c r="A369" s="7">
        <v>4</v>
      </c>
      <c r="B369" s="82" t="s">
        <v>546</v>
      </c>
      <c r="C369" s="84">
        <v>91</v>
      </c>
      <c r="D369" s="84">
        <v>99</v>
      </c>
      <c r="E369" s="84"/>
      <c r="F369" s="84"/>
    </row>
    <row r="370" spans="1:6">
      <c r="A370" s="7">
        <v>5</v>
      </c>
      <c r="B370" s="82" t="s">
        <v>547</v>
      </c>
      <c r="C370" s="84">
        <v>100</v>
      </c>
      <c r="D370" s="84">
        <v>98</v>
      </c>
      <c r="E370" s="84"/>
      <c r="F370" s="84"/>
    </row>
    <row r="371" spans="1:6">
      <c r="A371" s="7">
        <v>6</v>
      </c>
      <c r="B371" s="82" t="s">
        <v>548</v>
      </c>
      <c r="C371" s="84">
        <v>99.5</v>
      </c>
      <c r="D371" s="84">
        <v>100</v>
      </c>
      <c r="E371" s="84"/>
      <c r="F371" s="84"/>
    </row>
    <row r="372" spans="1:6">
      <c r="A372" s="7">
        <v>7</v>
      </c>
      <c r="B372" s="82" t="s">
        <v>549</v>
      </c>
      <c r="C372" s="84">
        <v>96</v>
      </c>
      <c r="D372" s="84">
        <v>84</v>
      </c>
      <c r="E372" s="84"/>
      <c r="F372" s="84"/>
    </row>
    <row r="373" spans="1:6">
      <c r="A373" s="7">
        <v>8</v>
      </c>
      <c r="B373" s="82" t="s">
        <v>550</v>
      </c>
      <c r="C373" s="84">
        <v>98</v>
      </c>
      <c r="D373" s="84">
        <v>90</v>
      </c>
      <c r="E373" s="84"/>
      <c r="F373" s="84"/>
    </row>
    <row r="374" spans="1:6">
      <c r="A374" s="7">
        <v>9</v>
      </c>
      <c r="B374" s="82" t="s">
        <v>551</v>
      </c>
      <c r="C374" s="84">
        <v>100</v>
      </c>
      <c r="D374" s="84">
        <v>100</v>
      </c>
      <c r="E374" s="84"/>
      <c r="F374" s="84"/>
    </row>
    <row r="375" spans="1:6">
      <c r="A375" s="7">
        <v>10</v>
      </c>
      <c r="B375" s="82" t="s">
        <v>552</v>
      </c>
      <c r="C375" s="84">
        <v>100</v>
      </c>
      <c r="D375" s="84">
        <v>94</v>
      </c>
      <c r="E375" s="84"/>
      <c r="F375" s="84"/>
    </row>
    <row r="376" spans="1:6">
      <c r="A376" s="7">
        <v>11</v>
      </c>
      <c r="B376" s="82" t="s">
        <v>553</v>
      </c>
      <c r="C376" s="84">
        <v>98</v>
      </c>
      <c r="D376" s="84">
        <v>93</v>
      </c>
      <c r="E376" s="84"/>
      <c r="F376" s="84"/>
    </row>
    <row r="377" spans="1:6">
      <c r="A377" s="7">
        <v>12</v>
      </c>
      <c r="B377" s="82" t="s">
        <v>554</v>
      </c>
      <c r="C377" s="84">
        <v>100</v>
      </c>
      <c r="D377" s="84">
        <v>95</v>
      </c>
      <c r="E377" s="84"/>
      <c r="F377" s="84"/>
    </row>
    <row r="378" spans="1:6">
      <c r="A378" s="7">
        <v>13</v>
      </c>
      <c r="B378" s="82" t="s">
        <v>555</v>
      </c>
      <c r="C378" s="84">
        <v>100</v>
      </c>
      <c r="D378" s="64" t="s">
        <v>288</v>
      </c>
      <c r="E378" s="84"/>
      <c r="F378" s="84"/>
    </row>
    <row r="379" spans="1:6">
      <c r="A379" s="7">
        <v>14</v>
      </c>
      <c r="B379" s="82" t="s">
        <v>556</v>
      </c>
      <c r="C379" s="84">
        <v>94</v>
      </c>
      <c r="D379" s="84">
        <v>84</v>
      </c>
      <c r="E379" s="84"/>
      <c r="F379" s="84"/>
    </row>
    <row r="380" spans="1:6">
      <c r="A380" s="7">
        <v>15</v>
      </c>
      <c r="B380" s="82" t="s">
        <v>557</v>
      </c>
      <c r="C380" s="84">
        <v>96</v>
      </c>
      <c r="D380" s="84">
        <v>89</v>
      </c>
      <c r="E380" s="84"/>
      <c r="F380" s="84"/>
    </row>
    <row r="381" spans="1:6">
      <c r="A381" s="7">
        <v>16</v>
      </c>
      <c r="B381" s="82" t="s">
        <v>558</v>
      </c>
      <c r="C381" s="84">
        <v>100</v>
      </c>
      <c r="D381" s="84">
        <v>98</v>
      </c>
      <c r="E381" s="84"/>
      <c r="F381" s="84"/>
    </row>
    <row r="382" spans="1:6">
      <c r="A382" s="7">
        <v>17</v>
      </c>
      <c r="B382" s="82" t="s">
        <v>559</v>
      </c>
      <c r="C382" s="84">
        <v>100</v>
      </c>
      <c r="D382" s="84">
        <v>100</v>
      </c>
      <c r="E382" s="84"/>
      <c r="F382" s="84"/>
    </row>
    <row r="383" spans="1:6">
      <c r="A383" s="7">
        <v>18</v>
      </c>
      <c r="B383" s="82" t="s">
        <v>560</v>
      </c>
      <c r="C383" s="84">
        <v>88</v>
      </c>
      <c r="D383" s="84">
        <v>98</v>
      </c>
      <c r="E383" s="84"/>
      <c r="F383" s="84"/>
    </row>
    <row r="384" spans="1:6">
      <c r="A384" s="7">
        <v>19</v>
      </c>
      <c r="B384" s="82" t="s">
        <v>561</v>
      </c>
      <c r="C384" s="84">
        <v>100</v>
      </c>
      <c r="D384" s="84">
        <v>100</v>
      </c>
      <c r="E384" s="84"/>
      <c r="F384" s="84"/>
    </row>
    <row r="385" spans="1:6">
      <c r="A385" s="7">
        <v>20</v>
      </c>
      <c r="B385" s="82" t="s">
        <v>562</v>
      </c>
      <c r="C385" s="84">
        <v>95</v>
      </c>
      <c r="D385" s="84">
        <v>66</v>
      </c>
      <c r="E385" s="84"/>
      <c r="F385" s="84"/>
    </row>
    <row r="386" spans="1:6">
      <c r="A386" s="7">
        <v>21</v>
      </c>
      <c r="B386" s="82" t="s">
        <v>563</v>
      </c>
      <c r="C386" s="84">
        <v>98</v>
      </c>
      <c r="D386" s="84">
        <v>95</v>
      </c>
      <c r="E386" s="84"/>
      <c r="F386" s="84"/>
    </row>
    <row r="387" spans="1:6">
      <c r="A387" s="7">
        <v>22</v>
      </c>
      <c r="B387" s="82" t="s">
        <v>564</v>
      </c>
      <c r="C387" s="84">
        <v>100</v>
      </c>
      <c r="D387" s="84">
        <v>99</v>
      </c>
      <c r="E387" s="84"/>
      <c r="F387" s="84"/>
    </row>
    <row r="388" spans="1:6">
      <c r="A388" s="7">
        <v>23</v>
      </c>
      <c r="B388" s="82" t="s">
        <v>565</v>
      </c>
      <c r="C388" s="84">
        <v>100</v>
      </c>
      <c r="D388" s="84">
        <v>99</v>
      </c>
      <c r="E388" s="84"/>
      <c r="F388" s="84"/>
    </row>
    <row r="389" spans="1:6">
      <c r="A389" s="7">
        <v>24</v>
      </c>
      <c r="B389" s="82" t="s">
        <v>566</v>
      </c>
      <c r="C389" s="84">
        <v>99</v>
      </c>
      <c r="D389" s="84">
        <v>98</v>
      </c>
      <c r="E389" s="84"/>
      <c r="F389" s="84"/>
    </row>
    <row r="390" spans="1:6">
      <c r="A390" s="7">
        <v>25</v>
      </c>
      <c r="B390" s="82" t="s">
        <v>567</v>
      </c>
      <c r="C390" s="84">
        <v>98</v>
      </c>
      <c r="D390" s="84">
        <v>100</v>
      </c>
      <c r="E390" s="84"/>
      <c r="F390" s="84"/>
    </row>
    <row r="391" spans="1:6">
      <c r="A391" s="7">
        <v>26</v>
      </c>
      <c r="B391" s="82" t="s">
        <v>568</v>
      </c>
      <c r="C391" s="84">
        <v>99</v>
      </c>
      <c r="D391" s="84">
        <v>75</v>
      </c>
      <c r="E391" s="84"/>
      <c r="F391" s="84"/>
    </row>
    <row r="392" spans="1:6">
      <c r="A392" s="7">
        <v>27</v>
      </c>
      <c r="B392" s="82" t="s">
        <v>569</v>
      </c>
      <c r="C392" s="84">
        <v>97</v>
      </c>
      <c r="D392" s="84">
        <v>92</v>
      </c>
      <c r="E392" s="84"/>
      <c r="F392" s="84"/>
    </row>
    <row r="393" spans="1:6">
      <c r="A393" s="7">
        <v>28</v>
      </c>
      <c r="B393" s="82" t="s">
        <v>570</v>
      </c>
      <c r="C393" s="84">
        <v>99</v>
      </c>
      <c r="D393" s="84">
        <v>98</v>
      </c>
      <c r="E393" s="84"/>
      <c r="F393" s="84"/>
    </row>
    <row r="394" spans="1:6">
      <c r="A394" s="7">
        <v>29</v>
      </c>
      <c r="B394" s="82" t="s">
        <v>571</v>
      </c>
      <c r="C394" s="84">
        <v>99</v>
      </c>
      <c r="D394" s="84">
        <v>98</v>
      </c>
      <c r="E394" s="84"/>
      <c r="F394" s="84"/>
    </row>
    <row r="395" spans="1:6">
      <c r="A395" s="7">
        <v>30</v>
      </c>
      <c r="B395" s="82" t="s">
        <v>572</v>
      </c>
      <c r="C395" s="84">
        <v>100</v>
      </c>
      <c r="D395" s="84">
        <v>100</v>
      </c>
      <c r="E395" s="84"/>
      <c r="F395" s="84"/>
    </row>
    <row r="396" spans="1:6">
      <c r="A396" s="7">
        <v>31</v>
      </c>
      <c r="B396" s="82" t="s">
        <v>573</v>
      </c>
      <c r="C396" s="84">
        <v>100</v>
      </c>
      <c r="D396" s="84">
        <v>98</v>
      </c>
      <c r="E396" s="84"/>
      <c r="F396" s="84"/>
    </row>
    <row r="397" spans="1:6">
      <c r="A397" s="7">
        <v>32</v>
      </c>
      <c r="B397" s="82" t="s">
        <v>574</v>
      </c>
      <c r="C397" s="84">
        <v>78</v>
      </c>
      <c r="D397" s="84">
        <v>95</v>
      </c>
      <c r="E397" s="84"/>
      <c r="F397" s="84"/>
    </row>
    <row r="398" spans="1:6">
      <c r="A398" s="7">
        <v>33</v>
      </c>
      <c r="B398" s="82" t="s">
        <v>575</v>
      </c>
      <c r="C398" s="84">
        <v>97</v>
      </c>
      <c r="D398" s="84">
        <v>97</v>
      </c>
      <c r="E398" s="84"/>
      <c r="F398" s="84"/>
    </row>
    <row r="399" spans="1:6">
      <c r="A399" s="7">
        <v>34</v>
      </c>
      <c r="B399" s="82" t="s">
        <v>576</v>
      </c>
      <c r="C399" s="84">
        <v>100</v>
      </c>
      <c r="D399" s="84">
        <v>96</v>
      </c>
      <c r="E399" s="84"/>
      <c r="F399" s="84"/>
    </row>
    <row r="400" spans="1:6">
      <c r="A400" s="7">
        <v>35</v>
      </c>
      <c r="B400" s="82" t="s">
        <v>577</v>
      </c>
      <c r="C400" s="84">
        <v>100</v>
      </c>
      <c r="D400" s="84">
        <v>99</v>
      </c>
      <c r="E400" s="84"/>
      <c r="F400" s="84"/>
    </row>
    <row r="401" spans="1:6">
      <c r="A401" s="7">
        <v>36</v>
      </c>
      <c r="B401" s="82" t="s">
        <v>578</v>
      </c>
      <c r="C401" s="84">
        <v>99</v>
      </c>
      <c r="D401" s="84">
        <v>97</v>
      </c>
      <c r="E401" s="84"/>
      <c r="F401" s="84"/>
    </row>
    <row r="402" spans="1:6">
      <c r="A402" s="7">
        <v>37</v>
      </c>
      <c r="B402" s="82" t="s">
        <v>579</v>
      </c>
      <c r="C402" s="84">
        <v>99</v>
      </c>
      <c r="D402" s="84">
        <v>97</v>
      </c>
      <c r="E402" s="84"/>
      <c r="F402" s="84"/>
    </row>
    <row r="403" spans="1:6">
      <c r="A403" s="7">
        <v>38</v>
      </c>
      <c r="B403" s="82" t="s">
        <v>580</v>
      </c>
      <c r="C403" s="84">
        <v>100</v>
      </c>
      <c r="D403" s="84">
        <v>91</v>
      </c>
      <c r="E403" s="84"/>
      <c r="F403" s="84"/>
    </row>
    <row r="404" spans="1:6">
      <c r="A404" s="7">
        <v>39</v>
      </c>
      <c r="B404" s="7" t="s">
        <v>581</v>
      </c>
      <c r="C404" s="236">
        <v>100</v>
      </c>
      <c r="D404" s="97">
        <v>99</v>
      </c>
      <c r="E404" s="227"/>
      <c r="F404" s="45"/>
    </row>
    <row r="405" spans="1:6">
      <c r="A405" s="7">
        <v>40</v>
      </c>
      <c r="B405" s="7" t="s">
        <v>582</v>
      </c>
      <c r="C405" s="236">
        <v>91</v>
      </c>
      <c r="D405" s="97">
        <v>98</v>
      </c>
      <c r="E405" s="227"/>
      <c r="F405" s="45"/>
    </row>
    <row r="406" spans="1:6">
      <c r="A406" s="7">
        <v>41</v>
      </c>
      <c r="B406" s="7" t="s">
        <v>583</v>
      </c>
      <c r="C406" s="236">
        <v>100</v>
      </c>
      <c r="D406" s="97">
        <v>95</v>
      </c>
      <c r="E406" s="227"/>
      <c r="F406" s="45"/>
    </row>
    <row r="407" spans="1:6">
      <c r="A407" s="7">
        <v>42</v>
      </c>
      <c r="B407" s="99" t="s">
        <v>584</v>
      </c>
      <c r="C407" s="96">
        <v>98</v>
      </c>
      <c r="D407" s="96">
        <v>95</v>
      </c>
      <c r="E407" s="45"/>
      <c r="F407" s="45"/>
    </row>
    <row r="408" spans="1:6">
      <c r="A408" s="7">
        <v>43</v>
      </c>
      <c r="B408" s="99" t="s">
        <v>585</v>
      </c>
      <c r="C408" s="96">
        <v>100</v>
      </c>
      <c r="D408" s="96">
        <v>95</v>
      </c>
      <c r="E408" s="45"/>
      <c r="F408" s="45"/>
    </row>
    <row r="409" spans="1:6">
      <c r="A409" s="7">
        <v>44</v>
      </c>
      <c r="B409" s="99" t="s">
        <v>586</v>
      </c>
      <c r="C409" s="96">
        <v>82</v>
      </c>
      <c r="D409" s="96">
        <v>91</v>
      </c>
      <c r="E409" s="45"/>
      <c r="F409" s="45"/>
    </row>
    <row r="410" spans="1:6">
      <c r="A410" s="7">
        <v>45</v>
      </c>
      <c r="B410" s="99" t="s">
        <v>587</v>
      </c>
      <c r="C410" s="96">
        <v>94</v>
      </c>
      <c r="D410" s="96">
        <v>85</v>
      </c>
      <c r="E410" s="45"/>
      <c r="F410" s="45"/>
    </row>
    <row r="411" spans="1:6">
      <c r="A411" s="7">
        <v>46</v>
      </c>
      <c r="B411" s="99" t="s">
        <v>588</v>
      </c>
      <c r="C411" s="96">
        <v>100</v>
      </c>
      <c r="D411" s="96">
        <v>93</v>
      </c>
      <c r="E411" s="45"/>
      <c r="F411" s="45"/>
    </row>
    <row r="412" spans="1:6">
      <c r="A412" s="7">
        <v>47</v>
      </c>
      <c r="B412" s="99" t="s">
        <v>589</v>
      </c>
      <c r="C412" s="96">
        <v>100</v>
      </c>
      <c r="D412" s="96">
        <v>93</v>
      </c>
      <c r="E412" s="45"/>
      <c r="F412" s="45"/>
    </row>
    <row r="413" spans="1:6">
      <c r="A413" s="7">
        <v>48</v>
      </c>
      <c r="B413" s="99" t="s">
        <v>590</v>
      </c>
      <c r="C413" s="96">
        <v>68</v>
      </c>
      <c r="D413" s="96">
        <v>64</v>
      </c>
      <c r="E413" s="45"/>
      <c r="F413" s="45"/>
    </row>
    <row r="414" spans="1:6">
      <c r="A414" s="98" t="s">
        <v>90</v>
      </c>
      <c r="B414" s="99"/>
      <c r="C414" s="7">
        <f>SUM(C366:C413)</f>
        <v>4650</v>
      </c>
      <c r="D414" s="7">
        <f>SUM(D366:D413)</f>
        <v>4410</v>
      </c>
      <c r="E414" s="7">
        <f>SUM(E366:E413)</f>
        <v>0</v>
      </c>
      <c r="F414" s="7"/>
    </row>
    <row r="415" spans="1:6">
      <c r="A415" s="100" t="s">
        <v>91</v>
      </c>
      <c r="B415" s="101"/>
      <c r="C415" s="102">
        <f>AVERAGE(C366:C413)</f>
        <v>96.875</v>
      </c>
      <c r="D415" s="102">
        <f>AVERAGE(D366:D413)</f>
        <v>93.8297872340426</v>
      </c>
      <c r="E415" s="102" t="e">
        <f>AVERAGE(E366:E413)</f>
        <v>#DIV/0!</v>
      </c>
      <c r="F415" s="102" t="e">
        <f>AVERAGE(F366:F413)</f>
        <v>#DIV/0!</v>
      </c>
    </row>
    <row r="416" spans="1:6">
      <c r="A416" s="100" t="s">
        <v>591</v>
      </c>
      <c r="B416" s="101"/>
      <c r="C416" s="103">
        <f>COUNTIFS(C366:C413,"&gt;=85")</f>
        <v>45</v>
      </c>
      <c r="D416" s="103">
        <f>COUNTIFS(D366:D413,"&gt;=85")</f>
        <v>42</v>
      </c>
      <c r="E416" s="103">
        <f>COUNTIFS(E366:E413,"&gt;=85")</f>
        <v>0</v>
      </c>
      <c r="F416" s="103">
        <f>COUNTIFS(F365:F413,"&gt;=85")</f>
        <v>0</v>
      </c>
    </row>
    <row r="417" spans="1:6">
      <c r="A417" s="100" t="s">
        <v>592</v>
      </c>
      <c r="B417" s="101"/>
      <c r="C417" s="103">
        <f>COUNTIFS(C366:C413,"&gt;=75",C366:C413,"&lt;85")</f>
        <v>2</v>
      </c>
      <c r="D417" s="103">
        <f>COUNTIFS(D366:D413,"&gt;=75",D366:D413,"&lt;85")</f>
        <v>3</v>
      </c>
      <c r="E417" s="103">
        <f>COUNTIFS(E366:E413,"&gt;=75",E366:E413,"&lt;85")</f>
        <v>0</v>
      </c>
      <c r="F417" s="103">
        <f>COUNTIFS(F366:F413,"&gt;=75",F366:F413,"&lt;85")</f>
        <v>0</v>
      </c>
    </row>
    <row r="418" spans="1:6">
      <c r="A418" s="100" t="s">
        <v>593</v>
      </c>
      <c r="B418" s="101"/>
      <c r="C418" s="103">
        <f>COUNTIFS(C366:C413,"&gt;=60",C366:C413,"&lt;75")</f>
        <v>1</v>
      </c>
      <c r="D418" s="103">
        <f>COUNTIFS(D366:D413,"&gt;=60",D366:D413,"&lt;75")</f>
        <v>2</v>
      </c>
      <c r="E418" s="103">
        <f>COUNTIFS(E366:E413,"&gt;=60",E366:E413,"&lt;75")</f>
        <v>0</v>
      </c>
      <c r="F418" s="103">
        <f>COUNTIFS(F366:F413,"&gt;=60",F366:F413,"&lt;75")</f>
        <v>0</v>
      </c>
    </row>
    <row r="419" spans="1:6">
      <c r="A419" s="100" t="s">
        <v>156</v>
      </c>
      <c r="B419" s="101"/>
      <c r="C419" s="103">
        <f>COUNTIFS(C366:C413,"&lt;60")</f>
        <v>0</v>
      </c>
      <c r="D419" s="103">
        <f>COUNTIFS(D366:D413,"&lt;60")</f>
        <v>0</v>
      </c>
      <c r="E419" s="103">
        <f>COUNTIFS(E366:E413,"&lt;60")</f>
        <v>0</v>
      </c>
      <c r="F419" s="103">
        <f>COUNTIFS(F367:F413,"&lt;60")</f>
        <v>0</v>
      </c>
    </row>
    <row r="420" spans="1:6">
      <c r="A420" s="98" t="s">
        <v>96</v>
      </c>
      <c r="B420" s="99"/>
      <c r="C420" s="53">
        <f>C416/SUM(C416:C419)</f>
        <v>0.9375</v>
      </c>
      <c r="D420" s="53">
        <f>D416/SUM(D416:D419)</f>
        <v>0.893617021276596</v>
      </c>
      <c r="E420" s="53" t="e">
        <f>E416/SUM(E416:E419)</f>
        <v>#DIV/0!</v>
      </c>
      <c r="F420" s="53" t="e">
        <f>F416/SUM(F416:F419)</f>
        <v>#DIV/0!</v>
      </c>
    </row>
    <row r="421" spans="1:6">
      <c r="A421" s="100" t="s">
        <v>97</v>
      </c>
      <c r="B421" s="101"/>
      <c r="C421" s="53">
        <f>SUM(C416:C418)/SUM(C416:C419)</f>
        <v>1</v>
      </c>
      <c r="D421" s="53">
        <f>SUM(D416:D418)/SUM(D416:D419)</f>
        <v>1</v>
      </c>
      <c r="E421" s="53" t="e">
        <f>SUM(E416:E418)/SUM(E416:E419)</f>
        <v>#DIV/0!</v>
      </c>
      <c r="F421" s="53"/>
    </row>
    <row r="422" spans="1:6">
      <c r="A422" s="100" t="s">
        <v>98</v>
      </c>
      <c r="B422" s="101"/>
      <c r="C422" s="21">
        <f>STDEV(C366:C413)</f>
        <v>6.2615850076886</v>
      </c>
      <c r="D422" s="21">
        <f>STDEV(D366:D413)</f>
        <v>8.03069965259991</v>
      </c>
      <c r="E422" s="21" t="e">
        <f>STDEV(E366:E413)</f>
        <v>#DIV/0!</v>
      </c>
      <c r="F422" s="21" t="e">
        <f>STDEV(F367:F413)</f>
        <v>#DIV/0!</v>
      </c>
    </row>
    <row r="423" ht="17.25" spans="1:5">
      <c r="A423" s="55"/>
      <c r="B423" s="55"/>
      <c r="C423" s="56"/>
      <c r="D423" s="56"/>
      <c r="E423" s="35"/>
    </row>
    <row r="424" spans="1:6">
      <c r="A424" s="35"/>
      <c r="B424" s="35"/>
      <c r="C424" s="35"/>
      <c r="D424" s="35"/>
      <c r="E424" s="35"/>
      <c r="F424" s="35"/>
    </row>
    <row r="425" ht="18.75" spans="1:6">
      <c r="A425" s="35"/>
      <c r="B425" s="36" t="s">
        <v>594</v>
      </c>
      <c r="C425" s="36"/>
      <c r="D425" s="36"/>
      <c r="E425" s="36"/>
      <c r="F425" s="35"/>
    </row>
    <row r="426" spans="1:6">
      <c r="A426" s="7" t="s">
        <v>245</v>
      </c>
      <c r="B426" s="81" t="s">
        <v>246</v>
      </c>
      <c r="C426" s="82" t="s">
        <v>247</v>
      </c>
      <c r="D426" s="82" t="s">
        <v>248</v>
      </c>
      <c r="E426" s="82" t="s">
        <v>249</v>
      </c>
      <c r="F426" s="82" t="s">
        <v>250</v>
      </c>
    </row>
    <row r="427" spans="1:6">
      <c r="A427" s="62">
        <v>1</v>
      </c>
      <c r="B427" s="245" t="s">
        <v>595</v>
      </c>
      <c r="C427" s="64" t="s">
        <v>596</v>
      </c>
      <c r="D427" s="64" t="s">
        <v>596</v>
      </c>
      <c r="E427" s="225"/>
      <c r="F427" s="64" t="s">
        <v>596</v>
      </c>
    </row>
    <row r="428" spans="1:6">
      <c r="A428" s="7">
        <v>2</v>
      </c>
      <c r="B428" s="82" t="s">
        <v>597</v>
      </c>
      <c r="C428" s="84">
        <v>99</v>
      </c>
      <c r="D428" s="84">
        <v>99</v>
      </c>
      <c r="E428" s="84"/>
      <c r="F428" s="84"/>
    </row>
    <row r="429" spans="1:6">
      <c r="A429" s="7">
        <v>3</v>
      </c>
      <c r="B429" s="82" t="s">
        <v>598</v>
      </c>
      <c r="C429" s="84">
        <v>100</v>
      </c>
      <c r="D429" s="84">
        <v>99</v>
      </c>
      <c r="E429" s="84"/>
      <c r="F429" s="84"/>
    </row>
    <row r="430" spans="1:6">
      <c r="A430" s="7">
        <v>4</v>
      </c>
      <c r="B430" s="82" t="s">
        <v>599</v>
      </c>
      <c r="C430" s="84">
        <v>98.5</v>
      </c>
      <c r="D430" s="84">
        <v>99</v>
      </c>
      <c r="E430" s="84"/>
      <c r="F430" s="84"/>
    </row>
    <row r="431" spans="1:6">
      <c r="A431" s="7">
        <v>5</v>
      </c>
      <c r="B431" s="82" t="s">
        <v>600</v>
      </c>
      <c r="C431" s="84">
        <v>100</v>
      </c>
      <c r="D431" s="84">
        <v>99</v>
      </c>
      <c r="E431" s="84"/>
      <c r="F431" s="84"/>
    </row>
    <row r="432" spans="1:6">
      <c r="A432" s="7">
        <v>6</v>
      </c>
      <c r="B432" s="82" t="s">
        <v>601</v>
      </c>
      <c r="C432" s="84">
        <v>96.5</v>
      </c>
      <c r="D432" s="84">
        <v>92</v>
      </c>
      <c r="E432" s="84"/>
      <c r="F432" s="84"/>
    </row>
    <row r="433" spans="1:6">
      <c r="A433" s="7">
        <v>7</v>
      </c>
      <c r="B433" s="82" t="s">
        <v>602</v>
      </c>
      <c r="C433" s="84">
        <v>90</v>
      </c>
      <c r="D433" s="84">
        <v>91</v>
      </c>
      <c r="E433" s="84"/>
      <c r="F433" s="84"/>
    </row>
    <row r="434" spans="1:6">
      <c r="A434" s="7">
        <v>8</v>
      </c>
      <c r="B434" s="82" t="s">
        <v>603</v>
      </c>
      <c r="C434" s="84">
        <v>89</v>
      </c>
      <c r="D434" s="84">
        <v>95</v>
      </c>
      <c r="E434" s="84"/>
      <c r="F434" s="84"/>
    </row>
    <row r="435" spans="1:6">
      <c r="A435" s="7">
        <v>9</v>
      </c>
      <c r="B435" s="82" t="s">
        <v>604</v>
      </c>
      <c r="C435" s="84">
        <v>98</v>
      </c>
      <c r="D435" s="84">
        <v>97</v>
      </c>
      <c r="E435" s="84"/>
      <c r="F435" s="84"/>
    </row>
    <row r="436" spans="1:6">
      <c r="A436" s="7">
        <v>10</v>
      </c>
      <c r="B436" s="82" t="s">
        <v>605</v>
      </c>
      <c r="C436" s="84">
        <v>95.5</v>
      </c>
      <c r="D436" s="84">
        <v>97</v>
      </c>
      <c r="E436" s="84"/>
      <c r="F436" s="84"/>
    </row>
    <row r="437" spans="1:6">
      <c r="A437" s="7">
        <v>11</v>
      </c>
      <c r="B437" s="82" t="s">
        <v>606</v>
      </c>
      <c r="C437" s="84">
        <v>93.5</v>
      </c>
      <c r="D437" s="84">
        <v>100</v>
      </c>
      <c r="E437" s="84"/>
      <c r="F437" s="84"/>
    </row>
    <row r="438" spans="1:6">
      <c r="A438" s="7">
        <v>12</v>
      </c>
      <c r="B438" s="82" t="s">
        <v>607</v>
      </c>
      <c r="C438" s="84">
        <v>93</v>
      </c>
      <c r="D438" s="84">
        <v>86</v>
      </c>
      <c r="E438" s="84"/>
      <c r="F438" s="84"/>
    </row>
    <row r="439" spans="1:6">
      <c r="A439" s="7">
        <v>13</v>
      </c>
      <c r="B439" s="82" t="s">
        <v>608</v>
      </c>
      <c r="C439" s="84">
        <v>99.5</v>
      </c>
      <c r="D439" s="84">
        <v>95</v>
      </c>
      <c r="E439" s="84"/>
      <c r="F439" s="84"/>
    </row>
    <row r="440" spans="1:6">
      <c r="A440" s="7">
        <v>14</v>
      </c>
      <c r="B440" s="82" t="s">
        <v>609</v>
      </c>
      <c r="C440" s="84">
        <v>100</v>
      </c>
      <c r="D440" s="84">
        <v>99</v>
      </c>
      <c r="E440" s="84"/>
      <c r="F440" s="84"/>
    </row>
    <row r="441" spans="1:6">
      <c r="A441" s="7">
        <v>15</v>
      </c>
      <c r="B441" s="82" t="s">
        <v>610</v>
      </c>
      <c r="C441" s="84">
        <v>98</v>
      </c>
      <c r="D441" s="84">
        <v>98</v>
      </c>
      <c r="E441" s="84"/>
      <c r="F441" s="84"/>
    </row>
    <row r="442" spans="1:6">
      <c r="A442" s="7">
        <v>16</v>
      </c>
      <c r="B442" s="82" t="s">
        <v>611</v>
      </c>
      <c r="C442" s="84">
        <v>98.5</v>
      </c>
      <c r="D442" s="84">
        <v>93</v>
      </c>
      <c r="E442" s="84"/>
      <c r="F442" s="84"/>
    </row>
    <row r="443" spans="1:6">
      <c r="A443" s="7">
        <v>17</v>
      </c>
      <c r="B443" s="82" t="s">
        <v>612</v>
      </c>
      <c r="C443" s="84">
        <v>100</v>
      </c>
      <c r="D443" s="84">
        <v>97</v>
      </c>
      <c r="E443" s="84"/>
      <c r="F443" s="84"/>
    </row>
    <row r="444" spans="1:6">
      <c r="A444" s="7">
        <v>18</v>
      </c>
      <c r="B444" s="82" t="s">
        <v>613</v>
      </c>
      <c r="C444" s="84">
        <v>87</v>
      </c>
      <c r="D444" s="84">
        <v>66</v>
      </c>
      <c r="E444" s="84"/>
      <c r="F444" s="84"/>
    </row>
    <row r="445" spans="1:6">
      <c r="A445" s="7">
        <v>19</v>
      </c>
      <c r="B445" s="82" t="s">
        <v>614</v>
      </c>
      <c r="C445" s="84">
        <v>97</v>
      </c>
      <c r="D445" s="84">
        <v>100</v>
      </c>
      <c r="E445" s="84"/>
      <c r="F445" s="84"/>
    </row>
    <row r="446" spans="1:6">
      <c r="A446" s="7">
        <v>20</v>
      </c>
      <c r="B446" s="82" t="s">
        <v>615</v>
      </c>
      <c r="C446" s="84">
        <v>91</v>
      </c>
      <c r="D446" s="84">
        <v>85</v>
      </c>
      <c r="E446" s="84"/>
      <c r="F446" s="84"/>
    </row>
    <row r="447" spans="1:6">
      <c r="A447" s="7">
        <v>21</v>
      </c>
      <c r="B447" s="82" t="s">
        <v>616</v>
      </c>
      <c r="C447" s="84">
        <v>98.5</v>
      </c>
      <c r="D447" s="84">
        <v>96</v>
      </c>
      <c r="E447" s="84"/>
      <c r="F447" s="84"/>
    </row>
    <row r="448" spans="1:6">
      <c r="A448" s="7">
        <v>22</v>
      </c>
      <c r="B448" s="82" t="s">
        <v>617</v>
      </c>
      <c r="C448" s="84">
        <v>100</v>
      </c>
      <c r="D448" s="84">
        <v>99</v>
      </c>
      <c r="E448" s="84"/>
      <c r="F448" s="84"/>
    </row>
    <row r="449" spans="1:6">
      <c r="A449" s="7">
        <v>23</v>
      </c>
      <c r="B449" s="82" t="s">
        <v>618</v>
      </c>
      <c r="C449" s="84">
        <v>97</v>
      </c>
      <c r="D449" s="84">
        <v>97</v>
      </c>
      <c r="E449" s="84"/>
      <c r="F449" s="84"/>
    </row>
    <row r="450" spans="1:6">
      <c r="A450" s="7">
        <v>24</v>
      </c>
      <c r="B450" s="82" t="s">
        <v>619</v>
      </c>
      <c r="C450" s="84">
        <v>96</v>
      </c>
      <c r="D450" s="84">
        <v>98</v>
      </c>
      <c r="E450" s="84"/>
      <c r="F450" s="84"/>
    </row>
    <row r="451" spans="1:6">
      <c r="A451" s="7">
        <v>25</v>
      </c>
      <c r="B451" s="82" t="s">
        <v>620</v>
      </c>
      <c r="C451" s="84">
        <v>91</v>
      </c>
      <c r="D451" s="84">
        <v>97</v>
      </c>
      <c r="E451" s="84"/>
      <c r="F451" s="84"/>
    </row>
    <row r="452" spans="1:6">
      <c r="A452" s="7">
        <v>26</v>
      </c>
      <c r="B452" s="82" t="s">
        <v>621</v>
      </c>
      <c r="C452" s="84">
        <v>100</v>
      </c>
      <c r="D452" s="84">
        <v>93</v>
      </c>
      <c r="E452" s="84"/>
      <c r="F452" s="84"/>
    </row>
    <row r="453" spans="1:6">
      <c r="A453" s="246" t="s">
        <v>622</v>
      </c>
      <c r="B453" s="245" t="s">
        <v>623</v>
      </c>
      <c r="C453" s="225"/>
      <c r="D453" s="64" t="s">
        <v>596</v>
      </c>
      <c r="E453" s="225"/>
      <c r="F453" s="247" t="s">
        <v>596</v>
      </c>
    </row>
    <row r="454" spans="1:6">
      <c r="A454" s="7">
        <v>28</v>
      </c>
      <c r="B454" s="82" t="s">
        <v>624</v>
      </c>
      <c r="C454" s="84">
        <v>91.5</v>
      </c>
      <c r="D454" s="84">
        <v>86</v>
      </c>
      <c r="E454" s="84"/>
      <c r="F454" s="84"/>
    </row>
    <row r="455" spans="1:6">
      <c r="A455" s="7">
        <v>29</v>
      </c>
      <c r="B455" s="82" t="s">
        <v>625</v>
      </c>
      <c r="C455" s="84">
        <v>97</v>
      </c>
      <c r="D455" s="84">
        <v>93</v>
      </c>
      <c r="E455" s="84"/>
      <c r="F455" s="84"/>
    </row>
    <row r="456" spans="1:6">
      <c r="A456" s="7">
        <v>30</v>
      </c>
      <c r="B456" s="82" t="s">
        <v>626</v>
      </c>
      <c r="C456" s="84">
        <v>99</v>
      </c>
      <c r="D456" s="84">
        <v>100</v>
      </c>
      <c r="E456" s="84"/>
      <c r="F456" s="84"/>
    </row>
    <row r="457" spans="1:6">
      <c r="A457" s="7">
        <v>31</v>
      </c>
      <c r="B457" s="82" t="s">
        <v>627</v>
      </c>
      <c r="C457" s="84">
        <v>97</v>
      </c>
      <c r="D457" s="84">
        <v>100</v>
      </c>
      <c r="E457" s="84"/>
      <c r="F457" s="84"/>
    </row>
    <row r="458" spans="1:6">
      <c r="A458" s="7">
        <v>32</v>
      </c>
      <c r="B458" s="82" t="s">
        <v>628</v>
      </c>
      <c r="C458" s="84">
        <v>99</v>
      </c>
      <c r="D458" s="84">
        <v>100</v>
      </c>
      <c r="E458" s="84"/>
      <c r="F458" s="84"/>
    </row>
    <row r="459" spans="1:6">
      <c r="A459" s="7">
        <v>33</v>
      </c>
      <c r="B459" s="82" t="s">
        <v>629</v>
      </c>
      <c r="C459" s="84">
        <v>99</v>
      </c>
      <c r="D459" s="84">
        <v>94</v>
      </c>
      <c r="E459" s="84"/>
      <c r="F459" s="84"/>
    </row>
    <row r="460" spans="1:6">
      <c r="A460" s="7">
        <v>34</v>
      </c>
      <c r="B460" s="82" t="s">
        <v>630</v>
      </c>
      <c r="C460" s="84">
        <v>100</v>
      </c>
      <c r="D460" s="84">
        <v>99</v>
      </c>
      <c r="E460" s="84"/>
      <c r="F460" s="84"/>
    </row>
    <row r="461" spans="1:6">
      <c r="A461" s="7">
        <v>35</v>
      </c>
      <c r="B461" s="82" t="s">
        <v>631</v>
      </c>
      <c r="C461" s="84">
        <v>100</v>
      </c>
      <c r="D461" s="84">
        <v>98</v>
      </c>
      <c r="E461" s="84"/>
      <c r="F461" s="84"/>
    </row>
    <row r="462" spans="1:6">
      <c r="A462" s="7">
        <v>36</v>
      </c>
      <c r="B462" s="82" t="s">
        <v>632</v>
      </c>
      <c r="C462" s="84">
        <v>100</v>
      </c>
      <c r="D462" s="84">
        <v>100</v>
      </c>
      <c r="E462" s="84"/>
      <c r="F462" s="84"/>
    </row>
    <row r="463" spans="1:6">
      <c r="A463" s="62">
        <v>37</v>
      </c>
      <c r="B463" s="245" t="s">
        <v>633</v>
      </c>
      <c r="C463" s="225"/>
      <c r="D463" s="64" t="s">
        <v>596</v>
      </c>
      <c r="E463" s="225"/>
      <c r="F463" s="225"/>
    </row>
    <row r="464" spans="1:6">
      <c r="A464" s="7">
        <v>38</v>
      </c>
      <c r="B464" s="82" t="s">
        <v>634</v>
      </c>
      <c r="C464" s="84">
        <v>99</v>
      </c>
      <c r="D464" s="84">
        <v>99</v>
      </c>
      <c r="E464" s="84"/>
      <c r="F464" s="84"/>
    </row>
    <row r="465" spans="1:6">
      <c r="A465" s="7">
        <v>39</v>
      </c>
      <c r="B465" s="7" t="s">
        <v>635</v>
      </c>
      <c r="C465" s="97">
        <v>98</v>
      </c>
      <c r="D465" s="97">
        <v>100</v>
      </c>
      <c r="E465" s="7"/>
      <c r="F465" s="45"/>
    </row>
    <row r="466" spans="1:6">
      <c r="A466" s="7">
        <v>40</v>
      </c>
      <c r="B466" s="7" t="s">
        <v>636</v>
      </c>
      <c r="C466" s="236">
        <v>88.5</v>
      </c>
      <c r="D466" s="97">
        <v>99</v>
      </c>
      <c r="E466" s="7"/>
      <c r="F466" s="45"/>
    </row>
    <row r="467" spans="1:6">
      <c r="A467" s="7">
        <v>41</v>
      </c>
      <c r="B467" s="99" t="s">
        <v>637</v>
      </c>
      <c r="C467" s="96">
        <v>99</v>
      </c>
      <c r="D467" s="96">
        <v>94</v>
      </c>
      <c r="E467" s="45"/>
      <c r="F467" s="45"/>
    </row>
    <row r="468" spans="1:6">
      <c r="A468" s="7">
        <v>42</v>
      </c>
      <c r="B468" s="99" t="s">
        <v>638</v>
      </c>
      <c r="C468" s="96">
        <v>99</v>
      </c>
      <c r="D468" s="96">
        <v>93</v>
      </c>
      <c r="E468" s="45"/>
      <c r="F468" s="45"/>
    </row>
    <row r="469" spans="1:6">
      <c r="A469" s="7">
        <v>43</v>
      </c>
      <c r="B469" s="99" t="s">
        <v>639</v>
      </c>
      <c r="C469" s="96">
        <v>98</v>
      </c>
      <c r="D469" s="96">
        <v>99</v>
      </c>
      <c r="E469" s="45"/>
      <c r="F469" s="45"/>
    </row>
    <row r="470" spans="1:6">
      <c r="A470" s="7">
        <v>44</v>
      </c>
      <c r="B470" s="99" t="s">
        <v>640</v>
      </c>
      <c r="C470" s="96">
        <v>100</v>
      </c>
      <c r="D470" s="96">
        <v>99</v>
      </c>
      <c r="E470" s="45"/>
      <c r="F470" s="45"/>
    </row>
    <row r="471" spans="1:6">
      <c r="A471" s="7">
        <v>45</v>
      </c>
      <c r="B471" s="99" t="s">
        <v>641</v>
      </c>
      <c r="C471" s="96">
        <v>99</v>
      </c>
      <c r="D471" s="96">
        <v>92</v>
      </c>
      <c r="E471" s="45"/>
      <c r="F471" s="45"/>
    </row>
    <row r="472" spans="1:6">
      <c r="A472" s="7">
        <v>46</v>
      </c>
      <c r="B472" s="99" t="s">
        <v>642</v>
      </c>
      <c r="C472" s="96">
        <v>100</v>
      </c>
      <c r="D472" s="96">
        <v>96</v>
      </c>
      <c r="E472" s="45"/>
      <c r="F472" s="45"/>
    </row>
    <row r="473" spans="1:6">
      <c r="A473" s="7">
        <v>47</v>
      </c>
      <c r="B473" s="99" t="s">
        <v>643</v>
      </c>
      <c r="C473" s="96">
        <v>100</v>
      </c>
      <c r="D473" s="96">
        <v>95</v>
      </c>
      <c r="E473" s="45"/>
      <c r="F473" s="45"/>
    </row>
    <row r="474" spans="1:6">
      <c r="A474" s="7">
        <v>48</v>
      </c>
      <c r="B474" s="99" t="s">
        <v>644</v>
      </c>
      <c r="C474" s="96">
        <v>100</v>
      </c>
      <c r="D474" s="96">
        <v>99</v>
      </c>
      <c r="E474" s="45"/>
      <c r="F474" s="45"/>
    </row>
    <row r="475" ht="17.25" spans="1:6">
      <c r="A475" s="46" t="s">
        <v>90</v>
      </c>
      <c r="B475" s="47"/>
      <c r="C475" s="7">
        <f>SUM(C427:C474)</f>
        <v>4369.5</v>
      </c>
      <c r="D475" s="7">
        <f>SUM(D427:D474)</f>
        <v>4302</v>
      </c>
      <c r="E475" s="7">
        <f>SUM(E427:E474)</f>
        <v>0</v>
      </c>
      <c r="F475" s="7"/>
    </row>
    <row r="476" ht="17.25" spans="1:6">
      <c r="A476" s="48" t="s">
        <v>91</v>
      </c>
      <c r="B476" s="49"/>
      <c r="C476" s="50">
        <f>AVERAGE(C427:C474)</f>
        <v>97.1</v>
      </c>
      <c r="D476" s="50">
        <f>AVERAGE(D427:D474)</f>
        <v>95.6</v>
      </c>
      <c r="E476" s="50" t="e">
        <f>AVERAGE(E427:E474)</f>
        <v>#DIV/0!</v>
      </c>
      <c r="F476" s="50" t="e">
        <f>AVERAGE(F427:F474)</f>
        <v>#DIV/0!</v>
      </c>
    </row>
    <row r="477" ht="17.25" spans="1:6">
      <c r="A477" s="48" t="s">
        <v>591</v>
      </c>
      <c r="B477" s="49"/>
      <c r="C477" s="52">
        <f>COUNTIFS(C427:C474,"&gt;=85")</f>
        <v>45</v>
      </c>
      <c r="D477" s="52">
        <f>COUNTIFS(D427:D474,"&gt;=85")</f>
        <v>44</v>
      </c>
      <c r="E477" s="52">
        <f>COUNTIFS(E427:E474,"&gt;=85")</f>
        <v>0</v>
      </c>
      <c r="F477" s="52">
        <f>COUNTIFS(F426:F474,"&gt;=85")</f>
        <v>0</v>
      </c>
    </row>
    <row r="478" ht="17.25" spans="1:6">
      <c r="A478" s="48" t="s">
        <v>592</v>
      </c>
      <c r="B478" s="49"/>
      <c r="C478" s="52">
        <f>COUNTIFS(C427:C474,"&gt;=75",C427:C474,"&lt;85")</f>
        <v>0</v>
      </c>
      <c r="D478" s="52">
        <f>COUNTIFS(D427:D474,"&gt;=75",D427:D474,"&lt;85")</f>
        <v>0</v>
      </c>
      <c r="E478" s="52">
        <f>COUNTIFS(E427:E474,"&gt;=75",E427:E474,"&lt;85")</f>
        <v>0</v>
      </c>
      <c r="F478" s="52">
        <f>COUNTIFS(F427:F474,"&gt;=75",F427:F474,"&lt;85")</f>
        <v>0</v>
      </c>
    </row>
    <row r="479" ht="17.25" spans="1:6">
      <c r="A479" s="48" t="s">
        <v>593</v>
      </c>
      <c r="B479" s="49"/>
      <c r="C479" s="52">
        <f>COUNTIFS(C427:C474,"&gt;=60",C427:C474,"&lt;75")</f>
        <v>0</v>
      </c>
      <c r="D479" s="52">
        <f>COUNTIFS(D427:D474,"&gt;=60",D427:D474,"&lt;75")</f>
        <v>1</v>
      </c>
      <c r="E479" s="52">
        <f>COUNTIFS(E427:E474,"&gt;=60",E427:E474,"&lt;75")</f>
        <v>0</v>
      </c>
      <c r="F479" s="52">
        <f>COUNTIFS(F427:F474,"&gt;=60",F427:F474,"&lt;75")</f>
        <v>0</v>
      </c>
    </row>
    <row r="480" ht="17.25" spans="1:6">
      <c r="A480" s="48" t="s">
        <v>156</v>
      </c>
      <c r="B480" s="49"/>
      <c r="C480" s="52">
        <f>COUNTIFS(C427:C474,"&lt;60")</f>
        <v>0</v>
      </c>
      <c r="D480" s="52">
        <f>COUNTIFS(D427:D474,"&lt;60")</f>
        <v>0</v>
      </c>
      <c r="E480" s="52">
        <f>COUNTIFS(E427:E474,"&lt;60")</f>
        <v>0</v>
      </c>
      <c r="F480" s="52">
        <f>COUNTIFS(F428:F474,"&lt;60")</f>
        <v>0</v>
      </c>
    </row>
    <row r="481" ht="17.25" spans="1:6">
      <c r="A481" s="46" t="s">
        <v>96</v>
      </c>
      <c r="B481" s="47"/>
      <c r="C481" s="53">
        <f>C477/SUM(C477:C480)</f>
        <v>1</v>
      </c>
      <c r="D481" s="53">
        <f>D477/SUM(D477:D480)</f>
        <v>0.977777777777778</v>
      </c>
      <c r="E481" s="53" t="e">
        <f>E477/SUM(E477:E480)</f>
        <v>#DIV/0!</v>
      </c>
      <c r="F481" s="53" t="e">
        <f>F477/SUM(F477:F480)</f>
        <v>#DIV/0!</v>
      </c>
    </row>
    <row r="482" ht="17.25" spans="1:6">
      <c r="A482" s="48" t="s">
        <v>97</v>
      </c>
      <c r="B482" s="49"/>
      <c r="C482" s="53">
        <f>SUM(C477:C479)/SUM(C477:C480)</f>
        <v>1</v>
      </c>
      <c r="D482" s="53">
        <f>SUM(D477:D479)/SUM(D477:D480)</f>
        <v>1</v>
      </c>
      <c r="E482" s="53" t="e">
        <f>SUM(E477:E479)/SUM(E477:E480)</f>
        <v>#DIV/0!</v>
      </c>
      <c r="F482" s="53"/>
    </row>
    <row r="483" ht="17.25" spans="1:6">
      <c r="A483" s="48" t="s">
        <v>98</v>
      </c>
      <c r="B483" s="49"/>
      <c r="C483" s="21">
        <f>STDEV(C427:C474)</f>
        <v>3.6456699097572</v>
      </c>
      <c r="D483" s="21">
        <f>STDEV(D427:D474)</f>
        <v>5.94443972434439</v>
      </c>
      <c r="E483" s="21" t="e">
        <f>STDEV(E427:E474)</f>
        <v>#DIV/0!</v>
      </c>
      <c r="F483" s="21" t="e">
        <f>STDEV(F428:F474)</f>
        <v>#DIV/0!</v>
      </c>
    </row>
  </sheetData>
  <sheetProtection formatCells="0" insertHyperlinks="0" autoFilter="0"/>
  <mergeCells count="80">
    <mergeCell ref="B1:E1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B60:E60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B120:E120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B181:E181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B242:E242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B303:E303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B364:E364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B425:E425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2"/>
  <sheetViews>
    <sheetView topLeftCell="A570" workbookViewId="0">
      <selection activeCell="O352" sqref="O352"/>
    </sheetView>
  </sheetViews>
  <sheetFormatPr defaultColWidth="9" defaultRowHeight="17" customHeight="1"/>
  <cols>
    <col min="1" max="4" width="13" style="34" customWidth="1"/>
    <col min="5" max="7" width="12" style="34" customWidth="1"/>
    <col min="8" max="8" width="15.225" style="34" customWidth="1"/>
    <col min="9" max="26" width="9" style="34"/>
  </cols>
  <sheetData>
    <row r="1" ht="20" customHeight="1" spans="1:8">
      <c r="A1" s="36" t="s">
        <v>645</v>
      </c>
      <c r="B1" s="36"/>
      <c r="C1" s="36"/>
      <c r="D1" s="36"/>
      <c r="E1" s="36"/>
      <c r="F1" s="36"/>
      <c r="G1" s="36"/>
      <c r="H1" s="36"/>
    </row>
    <row r="2" customHeight="1" spans="1:8">
      <c r="A2" s="7" t="s">
        <v>245</v>
      </c>
      <c r="B2" s="37" t="s">
        <v>246</v>
      </c>
      <c r="C2" s="38" t="s">
        <v>646</v>
      </c>
      <c r="D2" s="38" t="s">
        <v>1</v>
      </c>
      <c r="E2" s="38" t="s">
        <v>99</v>
      </c>
      <c r="F2" s="38" t="s">
        <v>124</v>
      </c>
      <c r="G2" s="38" t="s">
        <v>90</v>
      </c>
      <c r="H2" s="38" t="s">
        <v>647</v>
      </c>
    </row>
    <row r="3" customHeight="1" spans="1:8">
      <c r="A3" s="7">
        <v>1</v>
      </c>
      <c r="B3" s="37" t="s">
        <v>648</v>
      </c>
      <c r="C3" s="193">
        <v>1</v>
      </c>
      <c r="D3" s="39">
        <v>92</v>
      </c>
      <c r="E3" s="39">
        <v>92</v>
      </c>
      <c r="F3" s="39">
        <v>97</v>
      </c>
      <c r="G3" s="50"/>
      <c r="H3" s="38"/>
    </row>
    <row r="4" customHeight="1" spans="1:8">
      <c r="A4" s="7">
        <v>2</v>
      </c>
      <c r="B4" s="37" t="s">
        <v>649</v>
      </c>
      <c r="C4" s="193">
        <v>2</v>
      </c>
      <c r="D4" s="39">
        <v>99.5</v>
      </c>
      <c r="E4" s="39">
        <v>87.5</v>
      </c>
      <c r="F4" s="39">
        <v>99</v>
      </c>
      <c r="G4" s="50"/>
      <c r="H4" s="38"/>
    </row>
    <row r="5" customHeight="1" spans="1:8">
      <c r="A5" s="7">
        <v>3</v>
      </c>
      <c r="B5" s="37" t="s">
        <v>650</v>
      </c>
      <c r="C5" s="193">
        <v>3</v>
      </c>
      <c r="D5" s="39">
        <v>97</v>
      </c>
      <c r="E5" s="39">
        <v>100</v>
      </c>
      <c r="F5" s="39">
        <v>98</v>
      </c>
      <c r="G5" s="50"/>
      <c r="H5" s="38"/>
    </row>
    <row r="6" customHeight="1" spans="1:8">
      <c r="A6" s="7">
        <v>4</v>
      </c>
      <c r="B6" s="37" t="s">
        <v>651</v>
      </c>
      <c r="C6" s="193">
        <v>4</v>
      </c>
      <c r="D6" s="39">
        <v>95.5</v>
      </c>
      <c r="E6" s="39">
        <v>84</v>
      </c>
      <c r="F6" s="39">
        <v>93</v>
      </c>
      <c r="G6" s="50"/>
      <c r="H6" s="38"/>
    </row>
    <row r="7" customHeight="1" spans="1:8">
      <c r="A7" s="7">
        <v>5</v>
      </c>
      <c r="B7" s="37" t="s">
        <v>652</v>
      </c>
      <c r="C7" s="193">
        <v>5</v>
      </c>
      <c r="D7" s="39">
        <v>98.5</v>
      </c>
      <c r="E7" s="39">
        <v>90</v>
      </c>
      <c r="F7" s="39">
        <v>95.5</v>
      </c>
      <c r="G7" s="50"/>
      <c r="H7" s="38"/>
    </row>
    <row r="8" customHeight="1" spans="1:8">
      <c r="A8" s="7">
        <v>6</v>
      </c>
      <c r="B8" s="37" t="s">
        <v>653</v>
      </c>
      <c r="C8" s="193">
        <v>6</v>
      </c>
      <c r="D8" s="39">
        <v>99</v>
      </c>
      <c r="E8" s="39">
        <v>90</v>
      </c>
      <c r="F8" s="39">
        <v>99</v>
      </c>
      <c r="G8" s="50"/>
      <c r="H8" s="38"/>
    </row>
    <row r="9" customHeight="1" spans="1:8">
      <c r="A9" s="7">
        <v>7</v>
      </c>
      <c r="B9" s="37" t="s">
        <v>654</v>
      </c>
      <c r="C9" s="193">
        <v>7</v>
      </c>
      <c r="D9" s="39">
        <v>91.5</v>
      </c>
      <c r="E9" s="39">
        <v>98.5</v>
      </c>
      <c r="F9" s="39">
        <v>99</v>
      </c>
      <c r="G9" s="50"/>
      <c r="H9" s="38"/>
    </row>
    <row r="10" customHeight="1" spans="1:8">
      <c r="A10" s="7">
        <v>8</v>
      </c>
      <c r="B10" s="37" t="s">
        <v>655</v>
      </c>
      <c r="C10" s="193">
        <v>8</v>
      </c>
      <c r="D10" s="39">
        <v>98</v>
      </c>
      <c r="E10" s="39">
        <v>92.5</v>
      </c>
      <c r="F10" s="39">
        <v>96</v>
      </c>
      <c r="G10" s="50"/>
      <c r="H10" s="38"/>
    </row>
    <row r="11" customHeight="1" spans="1:8">
      <c r="A11" s="7">
        <v>9</v>
      </c>
      <c r="B11" s="37" t="s">
        <v>656</v>
      </c>
      <c r="C11" s="193">
        <v>9</v>
      </c>
      <c r="D11" s="39">
        <v>71.5</v>
      </c>
      <c r="E11" s="39">
        <v>66</v>
      </c>
      <c r="F11" s="39">
        <v>92</v>
      </c>
      <c r="G11" s="135"/>
      <c r="H11" s="38"/>
    </row>
    <row r="12" customHeight="1" spans="1:8">
      <c r="A12" s="7">
        <v>10</v>
      </c>
      <c r="B12" s="37" t="s">
        <v>657</v>
      </c>
      <c r="C12" s="193">
        <v>10</v>
      </c>
      <c r="D12" s="39">
        <v>96.5</v>
      </c>
      <c r="E12" s="39">
        <v>88</v>
      </c>
      <c r="F12" s="39">
        <v>92.5</v>
      </c>
      <c r="G12" s="39"/>
      <c r="H12" s="38"/>
    </row>
    <row r="13" customHeight="1" spans="1:8">
      <c r="A13" s="7">
        <v>11</v>
      </c>
      <c r="B13" s="37" t="s">
        <v>658</v>
      </c>
      <c r="C13" s="193">
        <v>11</v>
      </c>
      <c r="D13" s="39">
        <v>88.5</v>
      </c>
      <c r="E13" s="39">
        <v>94.5</v>
      </c>
      <c r="F13" s="39">
        <v>98</v>
      </c>
      <c r="G13" s="39"/>
      <c r="H13" s="38"/>
    </row>
    <row r="14" customHeight="1" spans="1:8">
      <c r="A14" s="7">
        <v>12</v>
      </c>
      <c r="B14" s="37" t="s">
        <v>659</v>
      </c>
      <c r="C14" s="193">
        <v>12</v>
      </c>
      <c r="D14" s="39">
        <v>97</v>
      </c>
      <c r="E14" s="39">
        <v>79.5</v>
      </c>
      <c r="F14" s="39">
        <v>91</v>
      </c>
      <c r="G14" s="39"/>
      <c r="H14" s="38"/>
    </row>
    <row r="15" customHeight="1" spans="1:8">
      <c r="A15" s="7">
        <v>13</v>
      </c>
      <c r="B15" s="37" t="s">
        <v>660</v>
      </c>
      <c r="C15" s="193">
        <v>13</v>
      </c>
      <c r="D15" s="39">
        <v>90</v>
      </c>
      <c r="E15" s="39">
        <v>96</v>
      </c>
      <c r="F15" s="39">
        <v>88</v>
      </c>
      <c r="G15" s="39"/>
      <c r="H15" s="38"/>
    </row>
    <row r="16" customHeight="1" spans="1:8">
      <c r="A16" s="7">
        <v>14</v>
      </c>
      <c r="B16" s="37" t="s">
        <v>661</v>
      </c>
      <c r="C16" s="193">
        <v>14</v>
      </c>
      <c r="D16" s="39">
        <v>99</v>
      </c>
      <c r="E16" s="39">
        <v>99.5</v>
      </c>
      <c r="F16" s="39">
        <v>99</v>
      </c>
      <c r="G16" s="39"/>
      <c r="H16" s="38"/>
    </row>
    <row r="17" customHeight="1" spans="1:8">
      <c r="A17" s="7">
        <v>15</v>
      </c>
      <c r="B17" s="37" t="s">
        <v>662</v>
      </c>
      <c r="C17" s="193">
        <v>15</v>
      </c>
      <c r="D17" s="39">
        <v>79</v>
      </c>
      <c r="E17" s="39">
        <v>74.5</v>
      </c>
      <c r="F17" s="39">
        <v>80</v>
      </c>
      <c r="G17" s="39"/>
      <c r="H17" s="38"/>
    </row>
    <row r="18" customHeight="1" spans="1:8">
      <c r="A18" s="7">
        <v>16</v>
      </c>
      <c r="B18" s="37" t="s">
        <v>663</v>
      </c>
      <c r="C18" s="193">
        <v>16</v>
      </c>
      <c r="D18" s="39">
        <v>96.5</v>
      </c>
      <c r="E18" s="39">
        <v>76</v>
      </c>
      <c r="F18" s="39">
        <v>94</v>
      </c>
      <c r="G18" s="39"/>
      <c r="H18" s="38"/>
    </row>
    <row r="19" customHeight="1" spans="1:13">
      <c r="A19" s="7">
        <v>17</v>
      </c>
      <c r="B19" s="37" t="s">
        <v>664</v>
      </c>
      <c r="C19" s="193">
        <v>17</v>
      </c>
      <c r="D19" s="39">
        <v>67.5</v>
      </c>
      <c r="E19" s="39">
        <v>68</v>
      </c>
      <c r="F19" s="39">
        <v>81</v>
      </c>
      <c r="G19" s="39"/>
      <c r="H19" s="38"/>
      <c r="M19" s="201"/>
    </row>
    <row r="20" customHeight="1" spans="1:8">
      <c r="A20" s="7">
        <v>18</v>
      </c>
      <c r="B20" s="37" t="s">
        <v>665</v>
      </c>
      <c r="C20" s="193">
        <v>18</v>
      </c>
      <c r="D20" s="39">
        <v>94</v>
      </c>
      <c r="E20" s="39">
        <v>86.5</v>
      </c>
      <c r="F20" s="39">
        <v>100</v>
      </c>
      <c r="G20" s="39"/>
      <c r="H20" s="38"/>
    </row>
    <row r="21" customHeight="1" spans="1:8">
      <c r="A21" s="7">
        <v>19</v>
      </c>
      <c r="B21" s="37" t="s">
        <v>666</v>
      </c>
      <c r="C21" s="193">
        <v>19</v>
      </c>
      <c r="D21" s="39">
        <v>98</v>
      </c>
      <c r="E21" s="39">
        <v>80.5</v>
      </c>
      <c r="F21" s="39">
        <v>98</v>
      </c>
      <c r="G21" s="39"/>
      <c r="H21" s="38"/>
    </row>
    <row r="22" customHeight="1" spans="1:8">
      <c r="A22" s="7">
        <v>20</v>
      </c>
      <c r="B22" s="37" t="s">
        <v>667</v>
      </c>
      <c r="C22" s="193">
        <v>20</v>
      </c>
      <c r="D22" s="39">
        <v>95</v>
      </c>
      <c r="E22" s="39">
        <v>87.5</v>
      </c>
      <c r="F22" s="39">
        <v>97</v>
      </c>
      <c r="G22" s="39"/>
      <c r="H22" s="38"/>
    </row>
    <row r="23" customHeight="1" spans="1:8">
      <c r="A23" s="7">
        <v>21</v>
      </c>
      <c r="B23" s="37" t="s">
        <v>668</v>
      </c>
      <c r="C23" s="193">
        <v>21</v>
      </c>
      <c r="D23" s="39">
        <v>92.5</v>
      </c>
      <c r="E23" s="39">
        <v>84.5</v>
      </c>
      <c r="F23" s="39">
        <v>91.5</v>
      </c>
      <c r="G23" s="39"/>
      <c r="H23" s="38"/>
    </row>
    <row r="24" customHeight="1" spans="1:8">
      <c r="A24" s="7">
        <v>22</v>
      </c>
      <c r="B24" s="37" t="s">
        <v>669</v>
      </c>
      <c r="C24" s="193">
        <v>22</v>
      </c>
      <c r="D24" s="39">
        <v>81</v>
      </c>
      <c r="E24" s="39">
        <v>86</v>
      </c>
      <c r="F24" s="39">
        <v>96.5</v>
      </c>
      <c r="G24" s="39"/>
      <c r="H24" s="38"/>
    </row>
    <row r="25" customHeight="1" spans="1:8">
      <c r="A25" s="7">
        <v>23</v>
      </c>
      <c r="B25" s="37" t="s">
        <v>670</v>
      </c>
      <c r="C25" s="193">
        <v>23</v>
      </c>
      <c r="D25" s="39">
        <v>92.5</v>
      </c>
      <c r="E25" s="39">
        <v>95</v>
      </c>
      <c r="F25" s="39">
        <v>91.5</v>
      </c>
      <c r="G25" s="39"/>
      <c r="H25" s="38"/>
    </row>
    <row r="26" customHeight="1" spans="1:8">
      <c r="A26" s="7">
        <v>24</v>
      </c>
      <c r="B26" s="37" t="s">
        <v>671</v>
      </c>
      <c r="C26" s="193">
        <v>24</v>
      </c>
      <c r="D26" s="39">
        <v>97.5</v>
      </c>
      <c r="E26" s="39">
        <v>88</v>
      </c>
      <c r="F26" s="39">
        <v>97</v>
      </c>
      <c r="G26" s="39"/>
      <c r="H26" s="38"/>
    </row>
    <row r="27" customHeight="1" spans="1:8">
      <c r="A27" s="7">
        <v>25</v>
      </c>
      <c r="B27" s="37" t="s">
        <v>672</v>
      </c>
      <c r="C27" s="193">
        <v>25</v>
      </c>
      <c r="D27" s="39">
        <v>95.5</v>
      </c>
      <c r="E27" s="39">
        <v>89</v>
      </c>
      <c r="F27" s="39">
        <v>97.5</v>
      </c>
      <c r="G27" s="39"/>
      <c r="H27" s="38"/>
    </row>
    <row r="28" customHeight="1" spans="1:8">
      <c r="A28" s="7">
        <v>26</v>
      </c>
      <c r="B28" s="37" t="s">
        <v>673</v>
      </c>
      <c r="C28" s="193">
        <v>26</v>
      </c>
      <c r="D28" s="39">
        <v>95</v>
      </c>
      <c r="E28" s="39">
        <v>75</v>
      </c>
      <c r="F28" s="39">
        <v>98</v>
      </c>
      <c r="G28" s="39"/>
      <c r="H28" s="38"/>
    </row>
    <row r="29" customHeight="1" spans="1:8">
      <c r="A29" s="7">
        <v>27</v>
      </c>
      <c r="B29" s="37" t="s">
        <v>674</v>
      </c>
      <c r="C29" s="193">
        <v>27</v>
      </c>
      <c r="D29" s="39">
        <v>82.5</v>
      </c>
      <c r="E29" s="39">
        <v>70</v>
      </c>
      <c r="F29" s="39">
        <v>96</v>
      </c>
      <c r="G29" s="39"/>
      <c r="H29" s="38"/>
    </row>
    <row r="30" customHeight="1" spans="1:8">
      <c r="A30" s="7">
        <v>28</v>
      </c>
      <c r="B30" s="37" t="s">
        <v>675</v>
      </c>
      <c r="C30" s="193">
        <v>28</v>
      </c>
      <c r="D30" s="39">
        <v>94.5</v>
      </c>
      <c r="E30" s="39">
        <v>72.5</v>
      </c>
      <c r="F30" s="39">
        <v>96</v>
      </c>
      <c r="G30" s="39"/>
      <c r="H30" s="38"/>
    </row>
    <row r="31" customHeight="1" spans="1:8">
      <c r="A31" s="7">
        <v>29</v>
      </c>
      <c r="B31" s="37" t="s">
        <v>676</v>
      </c>
      <c r="C31" s="193">
        <v>29</v>
      </c>
      <c r="D31" s="39">
        <v>95.5</v>
      </c>
      <c r="E31" s="39">
        <v>74.5</v>
      </c>
      <c r="F31" s="39">
        <v>97.5</v>
      </c>
      <c r="G31" s="39"/>
      <c r="H31" s="38"/>
    </row>
    <row r="32" customHeight="1" spans="1:8">
      <c r="A32" s="7">
        <v>30</v>
      </c>
      <c r="B32" s="37" t="s">
        <v>677</v>
      </c>
      <c r="C32" s="193">
        <v>30</v>
      </c>
      <c r="D32" s="39">
        <v>94.5</v>
      </c>
      <c r="E32" s="39">
        <v>72.5</v>
      </c>
      <c r="F32" s="39">
        <v>96</v>
      </c>
      <c r="G32" s="39"/>
      <c r="H32" s="38"/>
    </row>
    <row r="33" customHeight="1" spans="1:8">
      <c r="A33" s="7">
        <v>31</v>
      </c>
      <c r="B33" s="37" t="s">
        <v>678</v>
      </c>
      <c r="C33" s="193">
        <v>31</v>
      </c>
      <c r="D33" s="39">
        <v>97</v>
      </c>
      <c r="E33" s="39">
        <v>92</v>
      </c>
      <c r="F33" s="39">
        <v>100</v>
      </c>
      <c r="G33" s="39"/>
      <c r="H33" s="38"/>
    </row>
    <row r="34" customHeight="1" spans="1:8">
      <c r="A34" s="7">
        <v>32</v>
      </c>
      <c r="B34" s="37" t="s">
        <v>679</v>
      </c>
      <c r="C34" s="193">
        <v>32</v>
      </c>
      <c r="D34" s="39">
        <v>98.5</v>
      </c>
      <c r="E34" s="39">
        <v>82.5</v>
      </c>
      <c r="F34" s="39">
        <v>98</v>
      </c>
      <c r="G34" s="39"/>
      <c r="H34" s="38"/>
    </row>
    <row r="35" customHeight="1" spans="1:13">
      <c r="A35" s="7">
        <v>33</v>
      </c>
      <c r="B35" s="37" t="s">
        <v>680</v>
      </c>
      <c r="C35" s="193">
        <v>33</v>
      </c>
      <c r="D35" s="39">
        <v>96.5</v>
      </c>
      <c r="E35" s="39">
        <v>98.5</v>
      </c>
      <c r="F35" s="39">
        <v>98</v>
      </c>
      <c r="G35" s="39"/>
      <c r="H35" s="38"/>
      <c r="M35" s="70" t="s">
        <v>622</v>
      </c>
    </row>
    <row r="36" customHeight="1" spans="1:8">
      <c r="A36" s="7">
        <v>34</v>
      </c>
      <c r="B36" s="37" t="s">
        <v>681</v>
      </c>
      <c r="C36" s="193">
        <v>34</v>
      </c>
      <c r="D36" s="39">
        <v>98</v>
      </c>
      <c r="E36" s="39">
        <v>86</v>
      </c>
      <c r="F36" s="39">
        <v>94.5</v>
      </c>
      <c r="G36" s="39"/>
      <c r="H36" s="38"/>
    </row>
    <row r="37" customHeight="1" spans="1:8">
      <c r="A37" s="7">
        <v>35</v>
      </c>
      <c r="B37" s="37" t="s">
        <v>682</v>
      </c>
      <c r="C37" s="193">
        <v>35</v>
      </c>
      <c r="D37" s="39">
        <v>91.5</v>
      </c>
      <c r="E37" s="39">
        <v>77.5</v>
      </c>
      <c r="F37" s="39">
        <v>90.5</v>
      </c>
      <c r="G37" s="39"/>
      <c r="H37" s="38"/>
    </row>
    <row r="38" customHeight="1" spans="1:8">
      <c r="A38" s="7">
        <v>36</v>
      </c>
      <c r="B38" s="37" t="s">
        <v>683</v>
      </c>
      <c r="C38" s="193">
        <v>36</v>
      </c>
      <c r="D38" s="39">
        <v>97.5</v>
      </c>
      <c r="E38" s="39">
        <v>92.5</v>
      </c>
      <c r="F38" s="39">
        <v>98</v>
      </c>
      <c r="G38" s="39"/>
      <c r="H38" s="38"/>
    </row>
    <row r="39" customHeight="1" spans="1:8">
      <c r="A39" s="7">
        <v>37</v>
      </c>
      <c r="B39" s="37" t="s">
        <v>684</v>
      </c>
      <c r="C39" s="193">
        <v>37</v>
      </c>
      <c r="D39" s="39">
        <v>96.5</v>
      </c>
      <c r="E39" s="39">
        <v>89</v>
      </c>
      <c r="F39" s="39">
        <v>89</v>
      </c>
      <c r="G39" s="39"/>
      <c r="H39" s="38"/>
    </row>
    <row r="40" customHeight="1" spans="1:8">
      <c r="A40" s="7">
        <v>38</v>
      </c>
      <c r="B40" s="37" t="s">
        <v>685</v>
      </c>
      <c r="C40" s="193">
        <v>38</v>
      </c>
      <c r="D40" s="39">
        <v>97.5</v>
      </c>
      <c r="E40" s="39">
        <v>95</v>
      </c>
      <c r="F40" s="39">
        <v>95</v>
      </c>
      <c r="G40" s="39"/>
      <c r="H40" s="38"/>
    </row>
    <row r="41" customHeight="1" spans="1:8">
      <c r="A41" s="7">
        <v>39</v>
      </c>
      <c r="B41" s="40" t="s">
        <v>686</v>
      </c>
      <c r="C41" s="193">
        <v>39</v>
      </c>
      <c r="D41" s="39">
        <v>89</v>
      </c>
      <c r="E41" s="39">
        <v>70.5</v>
      </c>
      <c r="F41" s="39">
        <v>95.5</v>
      </c>
      <c r="G41" s="39"/>
      <c r="H41" s="38"/>
    </row>
    <row r="42" customHeight="1" spans="1:8">
      <c r="A42" s="7">
        <v>40</v>
      </c>
      <c r="B42" s="41" t="s">
        <v>687</v>
      </c>
      <c r="C42" s="193">
        <v>40</v>
      </c>
      <c r="D42" s="39">
        <v>96</v>
      </c>
      <c r="E42" s="39">
        <v>93</v>
      </c>
      <c r="F42" s="39">
        <v>98</v>
      </c>
      <c r="G42" s="39"/>
      <c r="H42" s="38"/>
    </row>
    <row r="43" customHeight="1" spans="1:8">
      <c r="A43" s="7">
        <v>41</v>
      </c>
      <c r="B43" s="42" t="s">
        <v>688</v>
      </c>
      <c r="C43" s="193">
        <v>41</v>
      </c>
      <c r="D43" s="39">
        <v>91.5</v>
      </c>
      <c r="E43" s="39">
        <v>64.5</v>
      </c>
      <c r="F43" s="39">
        <v>90</v>
      </c>
      <c r="G43" s="39"/>
      <c r="H43" s="38"/>
    </row>
    <row r="44" customHeight="1" spans="1:8">
      <c r="A44" s="7">
        <v>42</v>
      </c>
      <c r="B44" s="42" t="s">
        <v>689</v>
      </c>
      <c r="C44" s="193">
        <v>42</v>
      </c>
      <c r="D44" s="39">
        <v>82.5</v>
      </c>
      <c r="E44" s="39">
        <v>63.5</v>
      </c>
      <c r="F44" s="39">
        <v>66.5</v>
      </c>
      <c r="G44" s="39"/>
      <c r="H44" s="38"/>
    </row>
    <row r="45" customHeight="1" spans="1:8">
      <c r="A45" s="7">
        <v>43</v>
      </c>
      <c r="B45" s="42" t="s">
        <v>690</v>
      </c>
      <c r="C45" s="193">
        <v>43</v>
      </c>
      <c r="D45" s="39">
        <v>93.5</v>
      </c>
      <c r="E45" s="39">
        <v>78.5</v>
      </c>
      <c r="F45" s="39">
        <v>98</v>
      </c>
      <c r="G45" s="39"/>
      <c r="H45" s="38"/>
    </row>
    <row r="46" customHeight="1" spans="1:8">
      <c r="A46" s="62">
        <v>44</v>
      </c>
      <c r="B46" s="194" t="s">
        <v>691</v>
      </c>
      <c r="C46" s="195">
        <v>44</v>
      </c>
      <c r="D46" s="196" t="s">
        <v>288</v>
      </c>
      <c r="E46" s="196" t="s">
        <v>288</v>
      </c>
      <c r="F46" s="196" t="s">
        <v>288</v>
      </c>
      <c r="G46" s="197"/>
      <c r="H46" s="198"/>
    </row>
    <row r="47" customHeight="1" spans="1:8">
      <c r="A47" s="7">
        <v>45</v>
      </c>
      <c r="B47" s="199"/>
      <c r="C47" s="7"/>
      <c r="D47" s="7"/>
      <c r="E47" s="7"/>
      <c r="F47" s="7"/>
      <c r="G47" s="39"/>
      <c r="H47" s="52"/>
    </row>
    <row r="48" customHeight="1" spans="1:8">
      <c r="A48" s="46" t="s">
        <v>90</v>
      </c>
      <c r="B48" s="139"/>
      <c r="C48" s="159"/>
      <c r="D48" s="7">
        <f>SUM(D3:D47)</f>
        <v>3990</v>
      </c>
      <c r="E48" s="7">
        <f>SUM(E3:E47)</f>
        <v>3621</v>
      </c>
      <c r="F48" s="7">
        <f>SUM(F3:F47)</f>
        <v>4055.5</v>
      </c>
      <c r="G48" s="7"/>
      <c r="H48" s="159"/>
    </row>
    <row r="49" customHeight="1" spans="1:8">
      <c r="A49" s="125" t="s">
        <v>91</v>
      </c>
      <c r="B49" s="200"/>
      <c r="C49" s="159"/>
      <c r="D49" s="50">
        <f>AVERAGE(D3:D47)</f>
        <v>92.7906976744186</v>
      </c>
      <c r="E49" s="50">
        <f>AVERAGE(E3:E47)</f>
        <v>84.2093023255814</v>
      </c>
      <c r="F49" s="50">
        <f>AVERAGE(F3:F47)</f>
        <v>94.3139534883721</v>
      </c>
      <c r="G49" s="50" t="e">
        <f>AVERAGE(G5:G47)</f>
        <v>#DIV/0!</v>
      </c>
      <c r="H49" s="159"/>
    </row>
    <row r="50" customHeight="1" spans="1:8">
      <c r="A50" s="125" t="s">
        <v>167</v>
      </c>
      <c r="B50" s="200"/>
      <c r="C50" s="159"/>
      <c r="D50" s="15">
        <f>COUNTIF(D3:D47,"&gt;=90")</f>
        <v>35</v>
      </c>
      <c r="E50" s="15">
        <f>COUNTIF(E3:E47,"&gt;=90")</f>
        <v>15</v>
      </c>
      <c r="F50" s="15">
        <f>COUNTIF(F3:F47,"&gt;=90")</f>
        <v>38</v>
      </c>
      <c r="G50" s="52">
        <f>COUNTIFS(G2:G46,"&gt;=180")</f>
        <v>0</v>
      </c>
      <c r="H50" s="159"/>
    </row>
    <row r="51" customHeight="1" spans="1:8">
      <c r="A51" s="125" t="s">
        <v>168</v>
      </c>
      <c r="B51" s="200"/>
      <c r="C51" s="159"/>
      <c r="D51" s="15">
        <f>COUNTIF(D3:D47,"&gt;=75")-D50</f>
        <v>6</v>
      </c>
      <c r="E51" s="15">
        <f>COUNTIF(E3:E47,"&gt;=75")-E50</f>
        <v>18</v>
      </c>
      <c r="F51" s="15">
        <f>COUNTIF(F3:F47,"&gt;=75")-F50</f>
        <v>4</v>
      </c>
      <c r="G51" s="52">
        <f>COUNTIFS(G3:G46,"&gt;=150",G3:G46,"&lt;180")</f>
        <v>0</v>
      </c>
      <c r="H51" s="159"/>
    </row>
    <row r="52" customHeight="1" spans="1:8">
      <c r="A52" s="125" t="s">
        <v>169</v>
      </c>
      <c r="B52" s="200"/>
      <c r="C52" s="159"/>
      <c r="D52" s="15">
        <f>COUNTIF(D3:D47,"&gt;=60")-D50-D51</f>
        <v>2</v>
      </c>
      <c r="E52" s="15">
        <f>COUNTIF(E3:E47,"&gt;=60")-E50-E51</f>
        <v>10</v>
      </c>
      <c r="F52" s="15">
        <f>COUNTIF(F3:F47,"&gt;=60")-F50-F51</f>
        <v>1</v>
      </c>
      <c r="G52" s="52">
        <f>COUNTIFS(G4:G47,"&gt;=120",G4:G47,"&lt;150")</f>
        <v>0</v>
      </c>
      <c r="H52" s="159"/>
    </row>
    <row r="53" customHeight="1" spans="1:8">
      <c r="A53" s="125" t="s">
        <v>170</v>
      </c>
      <c r="B53" s="200"/>
      <c r="C53" s="159"/>
      <c r="D53" s="15">
        <f>COUNTIF(D3:D47,"&gt;=40")-D50-D51-D52</f>
        <v>0</v>
      </c>
      <c r="E53" s="15">
        <f>COUNTIF(E3:E47,"&gt;=40")-E50-E51-E52</f>
        <v>0</v>
      </c>
      <c r="F53" s="15">
        <f>COUNTIF(F3:F47,"&gt;=40")-F50-F51-F52</f>
        <v>0</v>
      </c>
      <c r="G53" s="52">
        <f>COUNTIFS(G5:G48,"&gt;=80",G5:G48,"&lt;120")</f>
        <v>0</v>
      </c>
      <c r="H53" s="159"/>
    </row>
    <row r="54" customHeight="1" spans="1:8">
      <c r="A54" s="125" t="s">
        <v>171</v>
      </c>
      <c r="B54" s="200"/>
      <c r="C54" s="159"/>
      <c r="D54" s="15">
        <f>COUNTIF(D3:D47,"&lt;40")</f>
        <v>0</v>
      </c>
      <c r="E54" s="15">
        <f>COUNTIF(E3:E47,"&lt;40")</f>
        <v>0</v>
      </c>
      <c r="F54" s="15">
        <f>COUNTIF(F3:F47,"&lt;40")</f>
        <v>0</v>
      </c>
      <c r="G54" s="15">
        <f>COUNTIF(G3:G47,"&lt;120")</f>
        <v>0</v>
      </c>
      <c r="H54" s="159"/>
    </row>
    <row r="55" customHeight="1" spans="1:8">
      <c r="A55" s="125" t="s">
        <v>96</v>
      </c>
      <c r="B55" s="200"/>
      <c r="C55" s="159"/>
      <c r="D55" s="18">
        <f>D50/SUM(D50:D54)</f>
        <v>0.813953488372093</v>
      </c>
      <c r="E55" s="18">
        <f>E50/SUM(E50:E54)</f>
        <v>0.348837209302326</v>
      </c>
      <c r="F55" s="18">
        <f>F50/SUM(F50:F54)</f>
        <v>0.883720930232558</v>
      </c>
      <c r="G55" s="18" t="e">
        <f>G50/SUM(G50:G54)</f>
        <v>#DIV/0!</v>
      </c>
      <c r="H55" s="159"/>
    </row>
    <row r="56" customHeight="1" spans="1:8">
      <c r="A56" s="125" t="s">
        <v>97</v>
      </c>
      <c r="B56" s="200"/>
      <c r="C56" s="159"/>
      <c r="D56" s="18">
        <f>SUM(D50:D52)/SUM(D50:D54)</f>
        <v>1</v>
      </c>
      <c r="E56" s="18">
        <f>SUM(E50:E52)/SUM(E50:E54)</f>
        <v>1</v>
      </c>
      <c r="F56" s="18">
        <f>SUM(F50:F52)/SUM(F50:F54)</f>
        <v>1</v>
      </c>
      <c r="G56" s="7"/>
      <c r="H56" s="159"/>
    </row>
    <row r="57" customHeight="1" spans="1:8">
      <c r="A57" s="125" t="s">
        <v>98</v>
      </c>
      <c r="B57" s="200"/>
      <c r="C57" s="159"/>
      <c r="D57" s="21">
        <f>STDEV(D3:D47)</f>
        <v>7.19393970987248</v>
      </c>
      <c r="E57" s="21">
        <f>STDEV(E3:E47)</f>
        <v>10.2511512466949</v>
      </c>
      <c r="F57" s="21">
        <f>STDEV(F3:F47)</f>
        <v>6.23070665545703</v>
      </c>
      <c r="G57" s="21" t="e">
        <f>STDEV(G3:G47)</f>
        <v>#DIV/0!</v>
      </c>
      <c r="H57" s="159"/>
    </row>
    <row r="58" customHeight="1" spans="1:7">
      <c r="A58" s="35"/>
      <c r="B58" s="35"/>
      <c r="C58" s="35"/>
      <c r="D58" s="35"/>
      <c r="E58" s="35"/>
      <c r="F58" s="35"/>
      <c r="G58" s="35"/>
    </row>
    <row r="59" customHeight="1" spans="1:8">
      <c r="A59" s="36"/>
      <c r="B59" s="36"/>
      <c r="C59" s="36"/>
      <c r="D59" s="36"/>
      <c r="E59" s="36"/>
      <c r="F59" s="36"/>
      <c r="G59" s="36"/>
      <c r="H59" s="36"/>
    </row>
    <row r="60" ht="20" customHeight="1" spans="1:8">
      <c r="A60" s="36" t="s">
        <v>692</v>
      </c>
      <c r="B60" s="36"/>
      <c r="C60" s="36"/>
      <c r="D60" s="36"/>
      <c r="E60" s="36"/>
      <c r="F60" s="36"/>
      <c r="G60" s="36"/>
      <c r="H60" s="36"/>
    </row>
    <row r="61" customHeight="1" spans="1:8">
      <c r="A61" s="7" t="s">
        <v>245</v>
      </c>
      <c r="B61" s="37" t="s">
        <v>246</v>
      </c>
      <c r="C61" s="38" t="s">
        <v>646</v>
      </c>
      <c r="D61" s="38" t="s">
        <v>1</v>
      </c>
      <c r="E61" s="38" t="s">
        <v>99</v>
      </c>
      <c r="F61" s="38" t="s">
        <v>124</v>
      </c>
      <c r="G61" s="38" t="s">
        <v>90</v>
      </c>
      <c r="H61" s="38" t="s">
        <v>647</v>
      </c>
    </row>
    <row r="62" customHeight="1" spans="1:8">
      <c r="A62" s="7">
        <v>1</v>
      </c>
      <c r="B62" s="38" t="s">
        <v>693</v>
      </c>
      <c r="C62" s="38">
        <v>1</v>
      </c>
      <c r="D62" s="39">
        <v>98.5</v>
      </c>
      <c r="E62" s="39">
        <v>90</v>
      </c>
      <c r="F62" s="39">
        <v>93.5</v>
      </c>
      <c r="G62" s="50"/>
      <c r="H62" s="38"/>
    </row>
    <row r="63" customHeight="1" spans="1:8">
      <c r="A63" s="7">
        <v>2</v>
      </c>
      <c r="B63" s="38" t="s">
        <v>694</v>
      </c>
      <c r="C63" s="38">
        <v>2</v>
      </c>
      <c r="D63" s="39">
        <v>97</v>
      </c>
      <c r="E63" s="39">
        <v>94.5</v>
      </c>
      <c r="F63" s="39">
        <v>96</v>
      </c>
      <c r="G63" s="50"/>
      <c r="H63" s="38"/>
    </row>
    <row r="64" customHeight="1" spans="1:8">
      <c r="A64" s="7">
        <v>3</v>
      </c>
      <c r="B64" s="38" t="s">
        <v>695</v>
      </c>
      <c r="C64" s="38">
        <v>3</v>
      </c>
      <c r="D64" s="39">
        <v>99.5</v>
      </c>
      <c r="E64" s="39">
        <v>96.5</v>
      </c>
      <c r="F64" s="39">
        <v>97</v>
      </c>
      <c r="G64" s="50"/>
      <c r="H64" s="38"/>
    </row>
    <row r="65" customHeight="1" spans="1:8">
      <c r="A65" s="7">
        <v>4</v>
      </c>
      <c r="B65" s="38" t="s">
        <v>696</v>
      </c>
      <c r="C65" s="38">
        <v>4</v>
      </c>
      <c r="D65" s="39">
        <v>96</v>
      </c>
      <c r="E65" s="39">
        <v>100</v>
      </c>
      <c r="F65" s="39">
        <v>100</v>
      </c>
      <c r="G65" s="50"/>
      <c r="H65" s="38"/>
    </row>
    <row r="66" customHeight="1" spans="1:8">
      <c r="A66" s="7">
        <v>5</v>
      </c>
      <c r="B66" s="38" t="s">
        <v>697</v>
      </c>
      <c r="C66" s="38">
        <v>5</v>
      </c>
      <c r="D66" s="39">
        <v>98</v>
      </c>
      <c r="E66" s="39">
        <v>82.5</v>
      </c>
      <c r="F66" s="39">
        <v>81</v>
      </c>
      <c r="G66" s="50"/>
      <c r="H66" s="38"/>
    </row>
    <row r="67" customHeight="1" spans="1:8">
      <c r="A67" s="7">
        <v>6</v>
      </c>
      <c r="B67" s="38" t="s">
        <v>698</v>
      </c>
      <c r="C67" s="38">
        <v>6</v>
      </c>
      <c r="D67" s="39">
        <v>93</v>
      </c>
      <c r="E67" s="39">
        <v>76</v>
      </c>
      <c r="F67" s="39">
        <v>79</v>
      </c>
      <c r="G67" s="50"/>
      <c r="H67" s="38"/>
    </row>
    <row r="68" customHeight="1" spans="1:8">
      <c r="A68" s="7">
        <v>7</v>
      </c>
      <c r="B68" s="38" t="s">
        <v>699</v>
      </c>
      <c r="C68" s="38">
        <v>7</v>
      </c>
      <c r="D68" s="39">
        <v>86.5</v>
      </c>
      <c r="E68" s="39">
        <v>62</v>
      </c>
      <c r="F68" s="39">
        <v>88.5</v>
      </c>
      <c r="G68" s="50"/>
      <c r="H68" s="38"/>
    </row>
    <row r="69" customHeight="1" spans="1:8">
      <c r="A69" s="7">
        <v>8</v>
      </c>
      <c r="B69" s="38" t="s">
        <v>700</v>
      </c>
      <c r="C69" s="38">
        <v>8</v>
      </c>
      <c r="D69" s="39">
        <v>84.5</v>
      </c>
      <c r="E69" s="39">
        <v>67</v>
      </c>
      <c r="F69" s="39">
        <v>84.5</v>
      </c>
      <c r="G69" s="50"/>
      <c r="H69" s="38"/>
    </row>
    <row r="70" customHeight="1" spans="1:8">
      <c r="A70" s="7">
        <v>9</v>
      </c>
      <c r="B70" s="38" t="s">
        <v>701</v>
      </c>
      <c r="C70" s="38">
        <v>9</v>
      </c>
      <c r="D70" s="39">
        <v>98</v>
      </c>
      <c r="E70" s="39">
        <v>100</v>
      </c>
      <c r="F70" s="39">
        <v>99</v>
      </c>
      <c r="G70" s="135"/>
      <c r="H70" s="38"/>
    </row>
    <row r="71" customHeight="1" spans="1:8">
      <c r="A71" s="7">
        <v>10</v>
      </c>
      <c r="B71" s="38" t="s">
        <v>702</v>
      </c>
      <c r="C71" s="38">
        <v>10</v>
      </c>
      <c r="D71" s="39">
        <v>98</v>
      </c>
      <c r="E71" s="39">
        <v>97.5</v>
      </c>
      <c r="F71" s="39">
        <v>99</v>
      </c>
      <c r="G71" s="39"/>
      <c r="H71" s="38"/>
    </row>
    <row r="72" customHeight="1" spans="1:8">
      <c r="A72" s="7">
        <v>11</v>
      </c>
      <c r="B72" s="38" t="s">
        <v>703</v>
      </c>
      <c r="C72" s="38">
        <v>11</v>
      </c>
      <c r="D72" s="39">
        <v>98</v>
      </c>
      <c r="E72" s="39">
        <v>84</v>
      </c>
      <c r="F72" s="39">
        <v>98</v>
      </c>
      <c r="G72" s="39"/>
      <c r="H72" s="38"/>
    </row>
    <row r="73" customHeight="1" spans="1:8">
      <c r="A73" s="7">
        <v>12</v>
      </c>
      <c r="B73" s="38" t="s">
        <v>704</v>
      </c>
      <c r="C73" s="38">
        <v>12</v>
      </c>
      <c r="D73" s="39">
        <v>87</v>
      </c>
      <c r="E73" s="39">
        <v>66.5</v>
      </c>
      <c r="F73" s="39">
        <v>87</v>
      </c>
      <c r="G73" s="39"/>
      <c r="H73" s="38"/>
    </row>
    <row r="74" customHeight="1" spans="1:8">
      <c r="A74" s="7">
        <v>13</v>
      </c>
      <c r="B74" s="38" t="s">
        <v>705</v>
      </c>
      <c r="C74" s="38">
        <v>13</v>
      </c>
      <c r="D74" s="39">
        <v>96</v>
      </c>
      <c r="E74" s="39">
        <v>62.5</v>
      </c>
      <c r="F74" s="39">
        <v>100</v>
      </c>
      <c r="G74" s="39"/>
      <c r="H74" s="38"/>
    </row>
    <row r="75" customHeight="1" spans="1:8">
      <c r="A75" s="7">
        <v>14</v>
      </c>
      <c r="B75" s="38" t="s">
        <v>706</v>
      </c>
      <c r="C75" s="38">
        <v>14</v>
      </c>
      <c r="D75" s="39">
        <v>96</v>
      </c>
      <c r="E75" s="39">
        <v>93</v>
      </c>
      <c r="F75" s="39">
        <v>100</v>
      </c>
      <c r="G75" s="39"/>
      <c r="H75" s="38"/>
    </row>
    <row r="76" customHeight="1" spans="1:8">
      <c r="A76" s="7">
        <v>15</v>
      </c>
      <c r="B76" s="38" t="s">
        <v>707</v>
      </c>
      <c r="C76" s="38">
        <v>15</v>
      </c>
      <c r="D76" s="39">
        <v>98</v>
      </c>
      <c r="E76" s="39">
        <v>86.5</v>
      </c>
      <c r="F76" s="39">
        <v>94</v>
      </c>
      <c r="G76" s="39"/>
      <c r="H76" s="38"/>
    </row>
    <row r="77" customHeight="1" spans="1:8">
      <c r="A77" s="7">
        <v>16</v>
      </c>
      <c r="B77" s="38" t="s">
        <v>708</v>
      </c>
      <c r="C77" s="38">
        <v>16</v>
      </c>
      <c r="D77" s="39">
        <v>98</v>
      </c>
      <c r="E77" s="39">
        <v>84</v>
      </c>
      <c r="F77" s="39">
        <v>98</v>
      </c>
      <c r="G77" s="39"/>
      <c r="H77" s="38"/>
    </row>
    <row r="78" customHeight="1" spans="1:8">
      <c r="A78" s="7">
        <v>17</v>
      </c>
      <c r="B78" s="38" t="s">
        <v>709</v>
      </c>
      <c r="C78" s="38">
        <v>17</v>
      </c>
      <c r="D78" s="39">
        <v>97.5</v>
      </c>
      <c r="E78" s="39">
        <v>92.5</v>
      </c>
      <c r="F78" s="39">
        <v>100</v>
      </c>
      <c r="G78" s="39"/>
      <c r="H78" s="38"/>
    </row>
    <row r="79" customHeight="1" spans="1:8">
      <c r="A79" s="7">
        <v>18</v>
      </c>
      <c r="B79" s="38" t="s">
        <v>710</v>
      </c>
      <c r="C79" s="38">
        <v>18</v>
      </c>
      <c r="D79" s="39">
        <v>96.5</v>
      </c>
      <c r="E79" s="39">
        <v>86</v>
      </c>
      <c r="F79" s="39">
        <v>90</v>
      </c>
      <c r="G79" s="39"/>
      <c r="H79" s="38"/>
    </row>
    <row r="80" customHeight="1" spans="1:8">
      <c r="A80" s="7">
        <v>19</v>
      </c>
      <c r="B80" s="38" t="s">
        <v>711</v>
      </c>
      <c r="C80" s="38">
        <v>19</v>
      </c>
      <c r="D80" s="39">
        <v>97.5</v>
      </c>
      <c r="E80" s="39">
        <v>79.5</v>
      </c>
      <c r="F80" s="39">
        <v>93</v>
      </c>
      <c r="G80" s="39"/>
      <c r="H80" s="38"/>
    </row>
    <row r="81" customHeight="1" spans="1:8">
      <c r="A81" s="7">
        <v>20</v>
      </c>
      <c r="B81" s="38" t="s">
        <v>712</v>
      </c>
      <c r="C81" s="38">
        <v>20</v>
      </c>
      <c r="D81" s="39">
        <v>74.5</v>
      </c>
      <c r="E81" s="39">
        <v>61</v>
      </c>
      <c r="F81" s="39">
        <v>68.5</v>
      </c>
      <c r="G81" s="39"/>
      <c r="H81" s="38"/>
    </row>
    <row r="82" customHeight="1" spans="1:8">
      <c r="A82" s="7">
        <v>21</v>
      </c>
      <c r="B82" s="38" t="s">
        <v>713</v>
      </c>
      <c r="C82" s="38">
        <v>21</v>
      </c>
      <c r="D82" s="39">
        <v>90</v>
      </c>
      <c r="E82" s="39">
        <v>78.5</v>
      </c>
      <c r="F82" s="39">
        <v>100</v>
      </c>
      <c r="G82" s="39"/>
      <c r="H82" s="38"/>
    </row>
    <row r="83" customHeight="1" spans="1:8">
      <c r="A83" s="7">
        <v>22</v>
      </c>
      <c r="B83" s="38" t="s">
        <v>714</v>
      </c>
      <c r="C83" s="38">
        <v>22</v>
      </c>
      <c r="D83" s="39">
        <v>93</v>
      </c>
      <c r="E83" s="39">
        <v>70</v>
      </c>
      <c r="F83" s="39">
        <v>94</v>
      </c>
      <c r="G83" s="39"/>
      <c r="H83" s="38"/>
    </row>
    <row r="84" customHeight="1" spans="1:8">
      <c r="A84" s="7">
        <v>23</v>
      </c>
      <c r="B84" s="38" t="s">
        <v>715</v>
      </c>
      <c r="C84" s="38">
        <v>23</v>
      </c>
      <c r="D84" s="39">
        <v>92.5</v>
      </c>
      <c r="E84" s="39">
        <v>74</v>
      </c>
      <c r="F84" s="39">
        <v>93</v>
      </c>
      <c r="G84" s="39"/>
      <c r="H84" s="38"/>
    </row>
    <row r="85" customHeight="1" spans="1:8">
      <c r="A85" s="7">
        <v>24</v>
      </c>
      <c r="B85" s="38" t="s">
        <v>716</v>
      </c>
      <c r="C85" s="38">
        <v>24</v>
      </c>
      <c r="D85" s="39">
        <v>98</v>
      </c>
      <c r="E85" s="39">
        <v>75</v>
      </c>
      <c r="F85" s="39">
        <v>94.5</v>
      </c>
      <c r="G85" s="39"/>
      <c r="H85" s="38"/>
    </row>
    <row r="86" customHeight="1" spans="1:8">
      <c r="A86" s="7">
        <v>25</v>
      </c>
      <c r="B86" s="38" t="s">
        <v>717</v>
      </c>
      <c r="C86" s="38">
        <v>25</v>
      </c>
      <c r="D86" s="39">
        <v>97</v>
      </c>
      <c r="E86" s="39">
        <v>79</v>
      </c>
      <c r="F86" s="39">
        <v>98</v>
      </c>
      <c r="G86" s="39"/>
      <c r="H86" s="38"/>
    </row>
    <row r="87" customHeight="1" spans="1:8">
      <c r="A87" s="7">
        <v>26</v>
      </c>
      <c r="B87" s="38" t="s">
        <v>718</v>
      </c>
      <c r="C87" s="38">
        <v>26</v>
      </c>
      <c r="D87" s="39">
        <v>99</v>
      </c>
      <c r="E87" s="39">
        <v>92</v>
      </c>
      <c r="F87" s="39">
        <v>97</v>
      </c>
      <c r="G87" s="39"/>
      <c r="H87" s="38"/>
    </row>
    <row r="88" customHeight="1" spans="1:8">
      <c r="A88" s="7">
        <v>27</v>
      </c>
      <c r="B88" s="38" t="s">
        <v>719</v>
      </c>
      <c r="C88" s="38">
        <v>27</v>
      </c>
      <c r="D88" s="39">
        <v>99</v>
      </c>
      <c r="E88" s="39">
        <v>99</v>
      </c>
      <c r="F88" s="39">
        <v>99</v>
      </c>
      <c r="G88" s="39"/>
      <c r="H88" s="38"/>
    </row>
    <row r="89" customHeight="1" spans="1:8">
      <c r="A89" s="7">
        <v>28</v>
      </c>
      <c r="B89" s="38" t="s">
        <v>720</v>
      </c>
      <c r="C89" s="38">
        <v>28</v>
      </c>
      <c r="D89" s="39">
        <v>93</v>
      </c>
      <c r="E89" s="39">
        <v>84.5</v>
      </c>
      <c r="F89" s="39">
        <v>97</v>
      </c>
      <c r="G89" s="39"/>
      <c r="H89" s="38"/>
    </row>
    <row r="90" customHeight="1" spans="1:8">
      <c r="A90" s="7">
        <v>29</v>
      </c>
      <c r="B90" s="38" t="s">
        <v>721</v>
      </c>
      <c r="C90" s="38">
        <v>29</v>
      </c>
      <c r="D90" s="39">
        <v>100</v>
      </c>
      <c r="E90" s="39">
        <v>100</v>
      </c>
      <c r="F90" s="39">
        <v>98</v>
      </c>
      <c r="G90" s="39"/>
      <c r="H90" s="38"/>
    </row>
    <row r="91" customHeight="1" spans="1:8">
      <c r="A91" s="7">
        <v>30</v>
      </c>
      <c r="B91" s="38" t="s">
        <v>722</v>
      </c>
      <c r="C91" s="38">
        <v>30</v>
      </c>
      <c r="D91" s="39">
        <v>94</v>
      </c>
      <c r="E91" s="39">
        <v>92.5</v>
      </c>
      <c r="F91" s="39">
        <v>96.5</v>
      </c>
      <c r="G91" s="39"/>
      <c r="H91" s="38"/>
    </row>
    <row r="92" customHeight="1" spans="1:8">
      <c r="A92" s="7">
        <v>31</v>
      </c>
      <c r="B92" s="38" t="s">
        <v>723</v>
      </c>
      <c r="C92" s="38">
        <v>31</v>
      </c>
      <c r="D92" s="39">
        <v>70.5</v>
      </c>
      <c r="E92" s="39">
        <v>48</v>
      </c>
      <c r="F92" s="39">
        <v>85</v>
      </c>
      <c r="G92" s="39"/>
      <c r="H92" s="38"/>
    </row>
    <row r="93" customHeight="1" spans="1:8">
      <c r="A93" s="7">
        <v>32</v>
      </c>
      <c r="B93" s="38" t="s">
        <v>724</v>
      </c>
      <c r="C93" s="38">
        <v>32</v>
      </c>
      <c r="D93" s="39">
        <v>97</v>
      </c>
      <c r="E93" s="39">
        <v>76</v>
      </c>
      <c r="F93" s="39">
        <v>98</v>
      </c>
      <c r="G93" s="39"/>
      <c r="H93" s="38"/>
    </row>
    <row r="94" customHeight="1" spans="1:8">
      <c r="A94" s="7">
        <v>33</v>
      </c>
      <c r="B94" s="38" t="s">
        <v>725</v>
      </c>
      <c r="C94" s="38">
        <v>33</v>
      </c>
      <c r="D94" s="39">
        <v>87.5</v>
      </c>
      <c r="E94" s="39">
        <v>69</v>
      </c>
      <c r="F94" s="39">
        <v>90.5</v>
      </c>
      <c r="G94" s="39"/>
      <c r="H94" s="38"/>
    </row>
    <row r="95" customHeight="1" spans="1:8">
      <c r="A95" s="7">
        <v>34</v>
      </c>
      <c r="B95" s="38" t="s">
        <v>726</v>
      </c>
      <c r="C95" s="38">
        <v>34</v>
      </c>
      <c r="D95" s="39">
        <v>86</v>
      </c>
      <c r="E95" s="39">
        <v>61.5</v>
      </c>
      <c r="F95" s="39">
        <v>88</v>
      </c>
      <c r="G95" s="39"/>
      <c r="H95" s="38"/>
    </row>
    <row r="96" customHeight="1" spans="1:8">
      <c r="A96" s="7">
        <v>35</v>
      </c>
      <c r="B96" s="38" t="s">
        <v>727</v>
      </c>
      <c r="C96" s="38">
        <v>35</v>
      </c>
      <c r="D96" s="39">
        <v>95</v>
      </c>
      <c r="E96" s="39">
        <v>75.5</v>
      </c>
      <c r="F96" s="39">
        <v>96.5</v>
      </c>
      <c r="G96" s="39"/>
      <c r="H96" s="38"/>
    </row>
    <row r="97" customHeight="1" spans="1:8">
      <c r="A97" s="7">
        <v>36</v>
      </c>
      <c r="B97" s="38" t="s">
        <v>728</v>
      </c>
      <c r="C97" s="38">
        <v>36</v>
      </c>
      <c r="D97" s="39">
        <v>96.5</v>
      </c>
      <c r="E97" s="39">
        <v>91.5</v>
      </c>
      <c r="F97" s="39">
        <v>96</v>
      </c>
      <c r="G97" s="39"/>
      <c r="H97" s="38"/>
    </row>
    <row r="98" customHeight="1" spans="1:8">
      <c r="A98" s="7">
        <v>37</v>
      </c>
      <c r="B98" s="38" t="s">
        <v>729</v>
      </c>
      <c r="C98" s="38">
        <v>37</v>
      </c>
      <c r="D98" s="39">
        <v>92</v>
      </c>
      <c r="E98" s="39">
        <v>68.5</v>
      </c>
      <c r="F98" s="39">
        <v>88.5</v>
      </c>
      <c r="G98" s="39"/>
      <c r="H98" s="38"/>
    </row>
    <row r="99" customHeight="1" spans="1:8">
      <c r="A99" s="7">
        <v>38</v>
      </c>
      <c r="B99" s="38" t="s">
        <v>730</v>
      </c>
      <c r="C99" s="38">
        <v>38</v>
      </c>
      <c r="D99" s="39">
        <v>92</v>
      </c>
      <c r="E99" s="39">
        <v>90</v>
      </c>
      <c r="F99" s="39">
        <v>88</v>
      </c>
      <c r="G99" s="39"/>
      <c r="H99" s="38"/>
    </row>
    <row r="100" customHeight="1" spans="1:8">
      <c r="A100" s="7">
        <v>39</v>
      </c>
      <c r="B100" s="82" t="s">
        <v>731</v>
      </c>
      <c r="C100" s="38">
        <v>39</v>
      </c>
      <c r="D100" s="39">
        <v>96</v>
      </c>
      <c r="E100" s="39">
        <v>88.5</v>
      </c>
      <c r="F100" s="39">
        <v>97</v>
      </c>
      <c r="G100" s="39"/>
      <c r="H100" s="38"/>
    </row>
    <row r="101" customHeight="1" spans="1:8">
      <c r="A101" s="7">
        <v>40</v>
      </c>
      <c r="B101" s="202" t="s">
        <v>732</v>
      </c>
      <c r="C101" s="38">
        <v>40</v>
      </c>
      <c r="D101" s="39">
        <v>90</v>
      </c>
      <c r="E101" s="39">
        <v>80</v>
      </c>
      <c r="F101" s="39">
        <v>96</v>
      </c>
      <c r="G101" s="39"/>
      <c r="H101" s="38"/>
    </row>
    <row r="102" customHeight="1" spans="1:8">
      <c r="A102" s="7">
        <v>41</v>
      </c>
      <c r="B102" s="99" t="s">
        <v>733</v>
      </c>
      <c r="C102" s="38">
        <v>41</v>
      </c>
      <c r="D102" s="39">
        <v>99.5</v>
      </c>
      <c r="E102" s="39">
        <v>94.5</v>
      </c>
      <c r="F102" s="39">
        <v>98</v>
      </c>
      <c r="G102" s="39"/>
      <c r="H102" s="38"/>
    </row>
    <row r="103" customHeight="1" spans="1:8">
      <c r="A103" s="7">
        <v>42</v>
      </c>
      <c r="B103" s="99" t="s">
        <v>734</v>
      </c>
      <c r="C103" s="38">
        <v>42</v>
      </c>
      <c r="D103" s="39">
        <v>99</v>
      </c>
      <c r="E103" s="39">
        <v>96.5</v>
      </c>
      <c r="F103" s="39">
        <v>99</v>
      </c>
      <c r="G103" s="39"/>
      <c r="H103" s="38"/>
    </row>
    <row r="104" customHeight="1" spans="1:8">
      <c r="A104" s="7">
        <v>43</v>
      </c>
      <c r="B104" s="99" t="s">
        <v>735</v>
      </c>
      <c r="C104" s="38">
        <v>43</v>
      </c>
      <c r="D104" s="39">
        <v>93</v>
      </c>
      <c r="E104" s="39">
        <v>87.5</v>
      </c>
      <c r="F104" s="39">
        <v>96</v>
      </c>
      <c r="G104" s="39"/>
      <c r="H104" s="38"/>
    </row>
    <row r="105" customHeight="1" spans="1:8">
      <c r="A105" s="7">
        <v>44</v>
      </c>
      <c r="B105" s="99" t="s">
        <v>736</v>
      </c>
      <c r="C105" s="38">
        <v>44</v>
      </c>
      <c r="D105" s="39">
        <v>97</v>
      </c>
      <c r="E105" s="39">
        <v>78.5</v>
      </c>
      <c r="F105" s="39">
        <v>96</v>
      </c>
      <c r="G105" s="39"/>
      <c r="H105" s="38"/>
    </row>
    <row r="106" customHeight="1" spans="1:8">
      <c r="A106" s="133">
        <v>45</v>
      </c>
      <c r="B106" s="203" t="s">
        <v>737</v>
      </c>
      <c r="C106" s="204">
        <v>45</v>
      </c>
      <c r="D106" s="97">
        <v>95</v>
      </c>
      <c r="E106" s="97">
        <v>67</v>
      </c>
      <c r="F106" s="97">
        <v>97.5</v>
      </c>
      <c r="G106" s="39"/>
      <c r="H106" s="205" t="s">
        <v>738</v>
      </c>
    </row>
    <row r="107" customHeight="1" spans="1:8">
      <c r="A107" s="125" t="s">
        <v>90</v>
      </c>
      <c r="B107" s="125"/>
      <c r="C107" s="7"/>
      <c r="D107" s="7">
        <f>SUM(D62:D106)</f>
        <v>4229.5</v>
      </c>
      <c r="E107" s="7">
        <f>SUM(E62:E106)</f>
        <v>3678.5</v>
      </c>
      <c r="F107" s="7">
        <f>SUM(F62:F106)</f>
        <v>4223</v>
      </c>
      <c r="G107" s="50"/>
      <c r="H107" s="52"/>
    </row>
    <row r="108" customHeight="1" spans="1:8">
      <c r="A108" s="125" t="s">
        <v>91</v>
      </c>
      <c r="B108" s="125"/>
      <c r="C108" s="10"/>
      <c r="D108" s="50">
        <f>AVERAGE(D62:D106)</f>
        <v>93.9888888888889</v>
      </c>
      <c r="E108" s="50">
        <f>AVERAGE(E62:E106)</f>
        <v>81.7444444444445</v>
      </c>
      <c r="F108" s="50">
        <f>AVERAGE(F62:F106)</f>
        <v>93.8444444444445</v>
      </c>
      <c r="G108" s="50" t="e">
        <f>AVERAGE(G64:G106)</f>
        <v>#DIV/0!</v>
      </c>
      <c r="H108" s="52"/>
    </row>
    <row r="109" customHeight="1" spans="1:8">
      <c r="A109" s="125" t="s">
        <v>167</v>
      </c>
      <c r="B109" s="125"/>
      <c r="C109" s="206"/>
      <c r="D109" s="15">
        <f>COUNTIF(D62:D106,"&gt;=90")</f>
        <v>38</v>
      </c>
      <c r="E109" s="15">
        <f>COUNTIF(E62:E106,"&gt;=90")</f>
        <v>16</v>
      </c>
      <c r="F109" s="15">
        <f>COUNTIF(F62:F106,"&gt;=90")</f>
        <v>35</v>
      </c>
      <c r="G109" s="52">
        <f>COUNTIFS(G61:G105,"&gt;=180")</f>
        <v>0</v>
      </c>
      <c r="H109" s="52"/>
    </row>
    <row r="110" customHeight="1" spans="1:8">
      <c r="A110" s="125" t="s">
        <v>168</v>
      </c>
      <c r="B110" s="125"/>
      <c r="C110" s="52"/>
      <c r="D110" s="15">
        <f>COUNTIF(D62:D106,"&gt;=75")-D109</f>
        <v>5</v>
      </c>
      <c r="E110" s="15">
        <f>COUNTIF(E62:E106,"&gt;=75")-E109</f>
        <v>17</v>
      </c>
      <c r="F110" s="15">
        <f>COUNTIF(F62:F106,"&gt;=75")-F109</f>
        <v>9</v>
      </c>
      <c r="G110" s="52">
        <f>COUNTIFS(G62:G105,"&gt;=150",G62:G105,"&lt;180")</f>
        <v>0</v>
      </c>
      <c r="H110" s="52"/>
    </row>
    <row r="111" customHeight="1" spans="1:8">
      <c r="A111" s="125" t="s">
        <v>169</v>
      </c>
      <c r="B111" s="125"/>
      <c r="C111" s="52"/>
      <c r="D111" s="15">
        <f>COUNTIF(D62:D106,"&gt;=60")-D109-D110</f>
        <v>2</v>
      </c>
      <c r="E111" s="15">
        <f>COUNTIF(E62:E106,"&gt;=60")-E109-E110</f>
        <v>11</v>
      </c>
      <c r="F111" s="15">
        <f>COUNTIF(F62:F106,"&gt;=60")-F109-F110</f>
        <v>1</v>
      </c>
      <c r="G111" s="52">
        <f>COUNTIFS(G63:G106,"&gt;=120",G63:G106,"&lt;150")</f>
        <v>0</v>
      </c>
      <c r="H111" s="52"/>
    </row>
    <row r="112" customHeight="1" spans="1:8">
      <c r="A112" s="125" t="s">
        <v>170</v>
      </c>
      <c r="B112" s="125"/>
      <c r="C112" s="52"/>
      <c r="D112" s="15">
        <f>COUNTIF(D62:D106,"&gt;=40")-D109-D110-D111</f>
        <v>0</v>
      </c>
      <c r="E112" s="15">
        <f>COUNTIF(E62:E106,"&gt;=40")-E109-E110-E111</f>
        <v>1</v>
      </c>
      <c r="F112" s="15">
        <f>COUNTIF(F62:F106,"&gt;=40")-F109-F110-F111</f>
        <v>0</v>
      </c>
      <c r="G112" s="52">
        <f>COUNTIFS(G64:G107,"&gt;=80",G64:G107,"&lt;120")</f>
        <v>0</v>
      </c>
      <c r="H112" s="52"/>
    </row>
    <row r="113" customHeight="1" spans="1:8">
      <c r="A113" s="125" t="s">
        <v>171</v>
      </c>
      <c r="B113" s="125"/>
      <c r="C113" s="18"/>
      <c r="D113" s="15">
        <f>COUNTIF(D62:D106,"&lt;40")</f>
        <v>0</v>
      </c>
      <c r="E113" s="15">
        <f>COUNTIF(E62:E106,"&lt;40")</f>
        <v>0</v>
      </c>
      <c r="F113" s="15">
        <f>COUNTIF(F62:F106,"&lt;40")</f>
        <v>0</v>
      </c>
      <c r="G113" s="15">
        <f>COUNTIF(G62:G106,"&lt;120")</f>
        <v>0</v>
      </c>
      <c r="H113" s="52"/>
    </row>
    <row r="114" customHeight="1" spans="1:8">
      <c r="A114" s="125" t="s">
        <v>96</v>
      </c>
      <c r="B114" s="125"/>
      <c r="C114" s="18"/>
      <c r="D114" s="18">
        <f>D109/SUM(D109:D113)</f>
        <v>0.844444444444445</v>
      </c>
      <c r="E114" s="18">
        <f>E109/SUM(E109:E113)</f>
        <v>0.355555555555556</v>
      </c>
      <c r="F114" s="18">
        <f>F109/SUM(F109:F113)</f>
        <v>0.777777777777778</v>
      </c>
      <c r="G114" s="18" t="e">
        <f>G109/SUM(G109:G113)</f>
        <v>#DIV/0!</v>
      </c>
      <c r="H114" s="52"/>
    </row>
    <row r="115" customHeight="1" spans="1:8">
      <c r="A115" s="125" t="s">
        <v>97</v>
      </c>
      <c r="B115" s="125"/>
      <c r="C115" s="21"/>
      <c r="D115" s="18">
        <f>SUM(D109:D111)/SUM(D109:D113)</f>
        <v>1</v>
      </c>
      <c r="E115" s="18">
        <f>SUM(E109:E111)/SUM(E109:E113)</f>
        <v>0.977777777777778</v>
      </c>
      <c r="F115" s="18">
        <f>SUM(F109:F111)/SUM(F109:F113)</f>
        <v>1</v>
      </c>
      <c r="G115" s="7"/>
      <c r="H115" s="52"/>
    </row>
    <row r="116" customHeight="1" spans="1:8">
      <c r="A116" s="125" t="s">
        <v>98</v>
      </c>
      <c r="B116" s="125"/>
      <c r="C116" s="21"/>
      <c r="D116" s="21">
        <f>STDEV(D62:D106)</f>
        <v>6.17039199514402</v>
      </c>
      <c r="E116" s="21">
        <f>STDEV(E62:E106)</f>
        <v>12.8525829656489</v>
      </c>
      <c r="F116" s="21">
        <f>STDEV(F62:F106)</f>
        <v>6.54253757954801</v>
      </c>
      <c r="G116" s="21" t="e">
        <f>STDEV(G62:G106)</f>
        <v>#DIV/0!</v>
      </c>
      <c r="H116" s="52"/>
    </row>
    <row r="117" customHeight="1" spans="1:7">
      <c r="A117" s="35"/>
      <c r="B117" s="55"/>
      <c r="C117" s="56"/>
      <c r="D117" s="56"/>
      <c r="E117" s="56"/>
      <c r="F117" s="35"/>
      <c r="G117" s="35"/>
    </row>
    <row r="118" customHeight="1" spans="1:8">
      <c r="A118" s="36"/>
      <c r="B118" s="36"/>
      <c r="C118" s="36"/>
      <c r="D118" s="36"/>
      <c r="E118" s="36"/>
      <c r="F118" s="36"/>
      <c r="G118" s="36"/>
      <c r="H118" s="36"/>
    </row>
    <row r="119" ht="20" customHeight="1" spans="1:8">
      <c r="A119" s="36" t="s">
        <v>739</v>
      </c>
      <c r="B119" s="36"/>
      <c r="C119" s="36"/>
      <c r="D119" s="36"/>
      <c r="E119" s="36"/>
      <c r="F119" s="36"/>
      <c r="G119" s="36"/>
      <c r="H119" s="36"/>
    </row>
    <row r="120" customHeight="1" spans="1:8">
      <c r="A120" s="7" t="s">
        <v>245</v>
      </c>
      <c r="B120" s="37" t="s">
        <v>246</v>
      </c>
      <c r="C120" s="38" t="s">
        <v>646</v>
      </c>
      <c r="D120" s="38" t="s">
        <v>1</v>
      </c>
      <c r="E120" s="38" t="s">
        <v>99</v>
      </c>
      <c r="F120" s="38" t="s">
        <v>124</v>
      </c>
      <c r="G120" s="38" t="s">
        <v>90</v>
      </c>
      <c r="H120" s="38" t="s">
        <v>647</v>
      </c>
    </row>
    <row r="121" customHeight="1" spans="1:8">
      <c r="A121" s="58">
        <v>1</v>
      </c>
      <c r="B121" s="38" t="s">
        <v>740</v>
      </c>
      <c r="C121" s="38">
        <v>1</v>
      </c>
      <c r="D121" s="39">
        <v>97</v>
      </c>
      <c r="E121" s="39">
        <v>96.5</v>
      </c>
      <c r="F121" s="39">
        <v>96</v>
      </c>
      <c r="G121" s="50"/>
      <c r="H121" s="38"/>
    </row>
    <row r="122" customHeight="1" spans="1:8">
      <c r="A122" s="58">
        <v>2</v>
      </c>
      <c r="B122" s="38" t="s">
        <v>741</v>
      </c>
      <c r="C122" s="38">
        <v>2</v>
      </c>
      <c r="D122" s="39">
        <v>94.5</v>
      </c>
      <c r="E122" s="39">
        <v>99.5</v>
      </c>
      <c r="F122" s="39">
        <v>97</v>
      </c>
      <c r="G122" s="50"/>
      <c r="H122" s="38"/>
    </row>
    <row r="123" customHeight="1" spans="1:8">
      <c r="A123" s="7">
        <v>3</v>
      </c>
      <c r="B123" s="38" t="s">
        <v>742</v>
      </c>
      <c r="C123" s="38">
        <v>3</v>
      </c>
      <c r="D123" s="39">
        <v>98</v>
      </c>
      <c r="E123" s="39">
        <v>100</v>
      </c>
      <c r="F123" s="39">
        <v>99</v>
      </c>
      <c r="G123" s="50"/>
      <c r="H123" s="38"/>
    </row>
    <row r="124" customHeight="1" spans="1:8">
      <c r="A124" s="7">
        <v>4</v>
      </c>
      <c r="B124" s="38" t="s">
        <v>743</v>
      </c>
      <c r="C124" s="38">
        <v>4</v>
      </c>
      <c r="D124" s="39">
        <v>91</v>
      </c>
      <c r="E124" s="39">
        <v>78</v>
      </c>
      <c r="F124" s="39">
        <v>93</v>
      </c>
      <c r="G124" s="50"/>
      <c r="H124" s="38"/>
    </row>
    <row r="125" customHeight="1" spans="1:8">
      <c r="A125" s="7">
        <v>5</v>
      </c>
      <c r="B125" s="38" t="s">
        <v>744</v>
      </c>
      <c r="C125" s="38">
        <v>5</v>
      </c>
      <c r="D125" s="39">
        <v>95</v>
      </c>
      <c r="E125" s="39">
        <v>91.5</v>
      </c>
      <c r="F125" s="39">
        <v>94</v>
      </c>
      <c r="G125" s="50"/>
      <c r="H125" s="38"/>
    </row>
    <row r="126" customHeight="1" spans="1:8">
      <c r="A126" s="58">
        <v>6</v>
      </c>
      <c r="B126" s="38" t="s">
        <v>745</v>
      </c>
      <c r="C126" s="38">
        <v>6</v>
      </c>
      <c r="D126" s="39">
        <v>86</v>
      </c>
      <c r="E126" s="39">
        <v>69</v>
      </c>
      <c r="F126" s="39">
        <v>98</v>
      </c>
      <c r="G126" s="50"/>
      <c r="H126" s="38"/>
    </row>
    <row r="127" customHeight="1" spans="1:8">
      <c r="A127" s="58">
        <v>7</v>
      </c>
      <c r="B127" s="38" t="s">
        <v>746</v>
      </c>
      <c r="C127" s="38">
        <v>7</v>
      </c>
      <c r="D127" s="39">
        <v>96.5</v>
      </c>
      <c r="E127" s="39">
        <v>97</v>
      </c>
      <c r="F127" s="39">
        <v>99</v>
      </c>
      <c r="G127" s="50"/>
      <c r="H127" s="38"/>
    </row>
    <row r="128" customHeight="1" spans="1:8">
      <c r="A128" s="7">
        <v>8</v>
      </c>
      <c r="B128" s="38" t="s">
        <v>747</v>
      </c>
      <c r="C128" s="38">
        <v>8</v>
      </c>
      <c r="D128" s="39">
        <v>91.5</v>
      </c>
      <c r="E128" s="39">
        <v>86</v>
      </c>
      <c r="F128" s="39">
        <v>99</v>
      </c>
      <c r="G128" s="50"/>
      <c r="H128" s="38"/>
    </row>
    <row r="129" customHeight="1" spans="1:8">
      <c r="A129" s="7">
        <v>9</v>
      </c>
      <c r="B129" s="38" t="s">
        <v>748</v>
      </c>
      <c r="C129" s="38">
        <v>9</v>
      </c>
      <c r="D129" s="39">
        <v>79.5</v>
      </c>
      <c r="E129" s="39">
        <v>52.5</v>
      </c>
      <c r="F129" s="39">
        <v>76</v>
      </c>
      <c r="G129" s="50"/>
      <c r="H129" s="38"/>
    </row>
    <row r="130" customHeight="1" spans="1:8">
      <c r="A130" s="7">
        <v>10</v>
      </c>
      <c r="B130" s="38" t="s">
        <v>749</v>
      </c>
      <c r="C130" s="38">
        <v>10</v>
      </c>
      <c r="D130" s="207">
        <v>86</v>
      </c>
      <c r="E130" s="39">
        <v>68.5</v>
      </c>
      <c r="F130" s="39">
        <v>96</v>
      </c>
      <c r="G130" s="50"/>
      <c r="H130" s="38"/>
    </row>
    <row r="131" customHeight="1" spans="1:8">
      <c r="A131" s="58">
        <v>11</v>
      </c>
      <c r="B131" s="38" t="s">
        <v>750</v>
      </c>
      <c r="C131" s="38">
        <v>11</v>
      </c>
      <c r="D131" s="39">
        <v>95.5</v>
      </c>
      <c r="E131" s="39">
        <v>86</v>
      </c>
      <c r="F131" s="39">
        <v>91.5</v>
      </c>
      <c r="G131" s="50"/>
      <c r="H131" s="38"/>
    </row>
    <row r="132" customHeight="1" spans="1:8">
      <c r="A132" s="58">
        <v>12</v>
      </c>
      <c r="B132" s="38" t="s">
        <v>751</v>
      </c>
      <c r="C132" s="38">
        <v>12</v>
      </c>
      <c r="D132" s="39">
        <v>94</v>
      </c>
      <c r="E132" s="39">
        <v>93</v>
      </c>
      <c r="F132" s="39">
        <v>98</v>
      </c>
      <c r="G132" s="50"/>
      <c r="H132" s="38"/>
    </row>
    <row r="133" customHeight="1" spans="1:8">
      <c r="A133" s="62">
        <v>13</v>
      </c>
      <c r="B133" s="63" t="s">
        <v>752</v>
      </c>
      <c r="C133" s="63">
        <v>13</v>
      </c>
      <c r="D133" s="196" t="s">
        <v>288</v>
      </c>
      <c r="E133" s="196" t="s">
        <v>288</v>
      </c>
      <c r="F133" s="196" t="s">
        <v>288</v>
      </c>
      <c r="G133" s="208"/>
      <c r="H133" s="63"/>
    </row>
    <row r="134" customHeight="1" spans="1:8">
      <c r="A134" s="7">
        <v>14</v>
      </c>
      <c r="B134" s="38" t="s">
        <v>753</v>
      </c>
      <c r="C134" s="38">
        <v>14</v>
      </c>
      <c r="D134" s="39">
        <v>95</v>
      </c>
      <c r="E134" s="39">
        <v>85</v>
      </c>
      <c r="F134" s="39">
        <v>98.5</v>
      </c>
      <c r="G134" s="50"/>
      <c r="H134" s="38"/>
    </row>
    <row r="135" customHeight="1" spans="1:8">
      <c r="A135" s="7">
        <v>15</v>
      </c>
      <c r="B135" s="38" t="s">
        <v>754</v>
      </c>
      <c r="C135" s="38">
        <v>15</v>
      </c>
      <c r="D135" s="39">
        <v>93</v>
      </c>
      <c r="E135" s="39">
        <v>84.5</v>
      </c>
      <c r="F135" s="39">
        <v>88</v>
      </c>
      <c r="G135" s="50"/>
      <c r="H135" s="38"/>
    </row>
    <row r="136" customHeight="1" spans="1:8">
      <c r="A136" s="58">
        <v>16</v>
      </c>
      <c r="B136" s="38" t="s">
        <v>755</v>
      </c>
      <c r="C136" s="38">
        <v>16</v>
      </c>
      <c r="D136" s="143">
        <v>88.5</v>
      </c>
      <c r="E136" s="143">
        <v>60.5</v>
      </c>
      <c r="F136" s="143">
        <v>79</v>
      </c>
      <c r="G136" s="50"/>
      <c r="H136" s="38"/>
    </row>
    <row r="137" customHeight="1" spans="1:8">
      <c r="A137" s="58">
        <v>17</v>
      </c>
      <c r="B137" s="38" t="s">
        <v>756</v>
      </c>
      <c r="C137" s="38">
        <v>17</v>
      </c>
      <c r="D137" s="39">
        <v>93.5</v>
      </c>
      <c r="E137" s="39">
        <v>86.5</v>
      </c>
      <c r="F137" s="39">
        <v>96</v>
      </c>
      <c r="G137" s="50"/>
      <c r="H137" s="38"/>
    </row>
    <row r="138" customHeight="1" spans="1:8">
      <c r="A138" s="58">
        <v>18</v>
      </c>
      <c r="B138" s="38" t="s">
        <v>757</v>
      </c>
      <c r="C138" s="38">
        <v>18</v>
      </c>
      <c r="D138" s="39">
        <v>95.5</v>
      </c>
      <c r="E138" s="39">
        <v>85</v>
      </c>
      <c r="F138" s="39">
        <v>96</v>
      </c>
      <c r="G138" s="50"/>
      <c r="H138" s="38"/>
    </row>
    <row r="139" customHeight="1" spans="1:8">
      <c r="A139" s="58">
        <v>19</v>
      </c>
      <c r="B139" s="38" t="s">
        <v>758</v>
      </c>
      <c r="C139" s="38">
        <v>19</v>
      </c>
      <c r="D139" s="39">
        <v>99.5</v>
      </c>
      <c r="E139" s="39">
        <v>93</v>
      </c>
      <c r="F139" s="39">
        <v>99</v>
      </c>
      <c r="G139" s="50"/>
      <c r="H139" s="38"/>
    </row>
    <row r="140" customHeight="1" spans="1:8">
      <c r="A140" s="58">
        <v>20</v>
      </c>
      <c r="B140" s="38" t="s">
        <v>759</v>
      </c>
      <c r="C140" s="38">
        <v>20</v>
      </c>
      <c r="D140" s="39">
        <v>90.5</v>
      </c>
      <c r="E140" s="39">
        <v>55.5</v>
      </c>
      <c r="F140" s="39">
        <v>87.5</v>
      </c>
      <c r="G140" s="50"/>
      <c r="H140" s="38"/>
    </row>
    <row r="141" customHeight="1" spans="1:8">
      <c r="A141" s="209">
        <v>21</v>
      </c>
      <c r="B141" s="63" t="s">
        <v>760</v>
      </c>
      <c r="C141" s="63">
        <v>21</v>
      </c>
      <c r="D141" s="196" t="s">
        <v>288</v>
      </c>
      <c r="E141" s="196" t="s">
        <v>288</v>
      </c>
      <c r="F141" s="196" t="s">
        <v>288</v>
      </c>
      <c r="G141" s="208"/>
      <c r="H141" s="63"/>
    </row>
    <row r="142" customHeight="1" spans="1:8">
      <c r="A142" s="58">
        <v>22</v>
      </c>
      <c r="B142" s="38" t="s">
        <v>761</v>
      </c>
      <c r="C142" s="38">
        <v>22</v>
      </c>
      <c r="D142" s="39">
        <v>63</v>
      </c>
      <c r="E142" s="39">
        <v>63.5</v>
      </c>
      <c r="F142" s="39">
        <v>74</v>
      </c>
      <c r="G142" s="50"/>
      <c r="H142" s="38"/>
    </row>
    <row r="143" customHeight="1" spans="1:8">
      <c r="A143" s="58">
        <v>23</v>
      </c>
      <c r="B143" s="38" t="s">
        <v>762</v>
      </c>
      <c r="C143" s="38">
        <v>23</v>
      </c>
      <c r="D143" s="39">
        <v>45</v>
      </c>
      <c r="E143" s="39">
        <v>63</v>
      </c>
      <c r="F143" s="39">
        <v>59</v>
      </c>
      <c r="G143" s="50"/>
      <c r="H143" s="38"/>
    </row>
    <row r="144" customHeight="1" spans="1:8">
      <c r="A144" s="58">
        <v>24</v>
      </c>
      <c r="B144" s="38" t="s">
        <v>763</v>
      </c>
      <c r="C144" s="38">
        <v>24</v>
      </c>
      <c r="D144" s="39">
        <v>95.5</v>
      </c>
      <c r="E144" s="39">
        <v>88</v>
      </c>
      <c r="F144" s="39">
        <v>91.5</v>
      </c>
      <c r="G144" s="50"/>
      <c r="H144" s="38"/>
    </row>
    <row r="145" customHeight="1" spans="1:8">
      <c r="A145" s="58">
        <v>25</v>
      </c>
      <c r="B145" s="38" t="s">
        <v>764</v>
      </c>
      <c r="C145" s="38">
        <v>25</v>
      </c>
      <c r="D145" s="39">
        <v>96</v>
      </c>
      <c r="E145" s="39">
        <v>87</v>
      </c>
      <c r="F145" s="39">
        <v>96</v>
      </c>
      <c r="G145" s="50"/>
      <c r="H145" s="38"/>
    </row>
    <row r="146" customHeight="1" spans="1:8">
      <c r="A146" s="58">
        <v>26</v>
      </c>
      <c r="B146" s="38" t="s">
        <v>765</v>
      </c>
      <c r="C146" s="38">
        <v>26</v>
      </c>
      <c r="D146" s="39">
        <v>97</v>
      </c>
      <c r="E146" s="39">
        <v>57</v>
      </c>
      <c r="F146" s="95">
        <v>89</v>
      </c>
      <c r="G146" s="50"/>
      <c r="H146" s="38"/>
    </row>
    <row r="147" customHeight="1" spans="1:8">
      <c r="A147" s="58">
        <v>27</v>
      </c>
      <c r="B147" s="38" t="s">
        <v>766</v>
      </c>
      <c r="C147" s="38">
        <v>27</v>
      </c>
      <c r="D147" s="39">
        <v>97</v>
      </c>
      <c r="E147" s="39">
        <v>95</v>
      </c>
      <c r="F147" s="39">
        <v>96</v>
      </c>
      <c r="G147" s="50"/>
      <c r="H147" s="38"/>
    </row>
    <row r="148" customHeight="1" spans="1:8">
      <c r="A148" s="58">
        <v>28</v>
      </c>
      <c r="B148" s="38" t="s">
        <v>767</v>
      </c>
      <c r="C148" s="38">
        <v>28</v>
      </c>
      <c r="D148" s="39">
        <v>95.5</v>
      </c>
      <c r="E148" s="39">
        <v>84.5</v>
      </c>
      <c r="F148" s="39">
        <v>98</v>
      </c>
      <c r="G148" s="50"/>
      <c r="H148" s="38"/>
    </row>
    <row r="149" customHeight="1" spans="1:8">
      <c r="A149" s="58">
        <v>29</v>
      </c>
      <c r="B149" s="38" t="s">
        <v>768</v>
      </c>
      <c r="C149" s="38">
        <v>29</v>
      </c>
      <c r="D149" s="39">
        <v>79.5</v>
      </c>
      <c r="E149" s="39">
        <v>68.5</v>
      </c>
      <c r="F149" s="39">
        <v>71</v>
      </c>
      <c r="G149" s="50"/>
      <c r="H149" s="38"/>
    </row>
    <row r="150" customHeight="1" spans="1:8">
      <c r="A150" s="58">
        <v>30</v>
      </c>
      <c r="B150" s="38" t="s">
        <v>769</v>
      </c>
      <c r="C150" s="38">
        <v>30</v>
      </c>
      <c r="D150" s="39">
        <v>93</v>
      </c>
      <c r="E150" s="39">
        <v>84.5</v>
      </c>
      <c r="F150" s="39">
        <v>92</v>
      </c>
      <c r="G150" s="50"/>
      <c r="H150" s="38"/>
    </row>
    <row r="151" customHeight="1" spans="1:8">
      <c r="A151" s="58">
        <v>31</v>
      </c>
      <c r="B151" s="38" t="s">
        <v>770</v>
      </c>
      <c r="C151" s="38">
        <v>31</v>
      </c>
      <c r="D151" s="39">
        <v>99.5</v>
      </c>
      <c r="E151" s="39">
        <v>88</v>
      </c>
      <c r="F151" s="39">
        <v>100</v>
      </c>
      <c r="G151" s="50"/>
      <c r="H151" s="38"/>
    </row>
    <row r="152" customHeight="1" spans="1:8">
      <c r="A152" s="58">
        <v>32</v>
      </c>
      <c r="B152" s="38" t="s">
        <v>771</v>
      </c>
      <c r="C152" s="38">
        <v>32</v>
      </c>
      <c r="D152" s="39">
        <v>94.5</v>
      </c>
      <c r="E152" s="39">
        <v>84</v>
      </c>
      <c r="F152" s="39">
        <v>92</v>
      </c>
      <c r="G152" s="50"/>
      <c r="H152" s="38"/>
    </row>
    <row r="153" customHeight="1" spans="1:8">
      <c r="A153" s="58">
        <v>33</v>
      </c>
      <c r="B153" s="38" t="s">
        <v>772</v>
      </c>
      <c r="C153" s="38">
        <v>33</v>
      </c>
      <c r="D153" s="143">
        <v>94</v>
      </c>
      <c r="E153" s="143">
        <v>94.5</v>
      </c>
      <c r="F153" s="143">
        <v>100</v>
      </c>
      <c r="G153" s="50"/>
      <c r="H153" s="38"/>
    </row>
    <row r="154" customHeight="1" spans="1:8">
      <c r="A154" s="58">
        <v>34</v>
      </c>
      <c r="B154" s="38" t="s">
        <v>773</v>
      </c>
      <c r="C154" s="38">
        <v>34</v>
      </c>
      <c r="D154" s="39">
        <v>99.5</v>
      </c>
      <c r="E154" s="39">
        <v>90.5</v>
      </c>
      <c r="F154" s="39">
        <v>96</v>
      </c>
      <c r="G154" s="50"/>
      <c r="H154" s="38"/>
    </row>
    <row r="155" customHeight="1" spans="1:8">
      <c r="A155" s="58">
        <v>35</v>
      </c>
      <c r="B155" s="38" t="s">
        <v>774</v>
      </c>
      <c r="C155" s="38">
        <v>35</v>
      </c>
      <c r="D155" s="39">
        <v>94</v>
      </c>
      <c r="E155" s="39">
        <v>89</v>
      </c>
      <c r="F155" s="39">
        <v>98</v>
      </c>
      <c r="G155" s="50"/>
      <c r="H155" s="38"/>
    </row>
    <row r="156" customHeight="1" spans="1:8">
      <c r="A156" s="58">
        <v>36</v>
      </c>
      <c r="B156" s="38" t="s">
        <v>775</v>
      </c>
      <c r="C156" s="38">
        <v>36</v>
      </c>
      <c r="D156" s="39">
        <v>94</v>
      </c>
      <c r="E156" s="39">
        <v>86</v>
      </c>
      <c r="F156" s="39">
        <v>99</v>
      </c>
      <c r="G156" s="50"/>
      <c r="H156" s="38"/>
    </row>
    <row r="157" customHeight="1" spans="1:8">
      <c r="A157" s="58">
        <v>37</v>
      </c>
      <c r="B157" s="38" t="s">
        <v>776</v>
      </c>
      <c r="C157" s="38">
        <v>37</v>
      </c>
      <c r="D157" s="39">
        <v>97</v>
      </c>
      <c r="E157" s="39">
        <v>99</v>
      </c>
      <c r="F157" s="39">
        <v>99</v>
      </c>
      <c r="G157" s="50"/>
      <c r="H157" s="38"/>
    </row>
    <row r="158" customHeight="1" spans="1:8">
      <c r="A158" s="58">
        <v>38</v>
      </c>
      <c r="B158" s="38" t="s">
        <v>777</v>
      </c>
      <c r="C158" s="38">
        <v>38</v>
      </c>
      <c r="D158" s="39">
        <v>97.5</v>
      </c>
      <c r="E158" s="39">
        <v>85.5</v>
      </c>
      <c r="F158" s="39">
        <v>96</v>
      </c>
      <c r="G158" s="50"/>
      <c r="H158" s="38"/>
    </row>
    <row r="159" customHeight="1" spans="1:8">
      <c r="A159" s="58">
        <v>39</v>
      </c>
      <c r="B159" s="7" t="s">
        <v>778</v>
      </c>
      <c r="C159" s="38">
        <v>39</v>
      </c>
      <c r="D159" s="39">
        <v>91</v>
      </c>
      <c r="E159" s="39">
        <v>76.5</v>
      </c>
      <c r="F159" s="39">
        <v>95</v>
      </c>
      <c r="G159" s="50"/>
      <c r="H159" s="38"/>
    </row>
    <row r="160" customHeight="1" spans="1:8">
      <c r="A160" s="58">
        <v>40</v>
      </c>
      <c r="B160" s="7" t="s">
        <v>779</v>
      </c>
      <c r="C160" s="38">
        <v>40</v>
      </c>
      <c r="D160" s="39">
        <v>97</v>
      </c>
      <c r="E160" s="39">
        <v>86</v>
      </c>
      <c r="F160" s="39">
        <v>93.5</v>
      </c>
      <c r="G160" s="50"/>
      <c r="H160" s="38"/>
    </row>
    <row r="161" customHeight="1" spans="1:8">
      <c r="A161" s="58">
        <v>41</v>
      </c>
      <c r="B161" s="47" t="s">
        <v>780</v>
      </c>
      <c r="C161" s="38">
        <v>41</v>
      </c>
      <c r="D161" s="39">
        <v>95.5</v>
      </c>
      <c r="E161" s="39">
        <v>90</v>
      </c>
      <c r="F161" s="39">
        <v>97</v>
      </c>
      <c r="G161" s="50"/>
      <c r="H161" s="38"/>
    </row>
    <row r="162" customHeight="1" spans="1:8">
      <c r="A162" s="58">
        <v>42</v>
      </c>
      <c r="B162" s="47" t="s">
        <v>781</v>
      </c>
      <c r="C162" s="38">
        <v>42</v>
      </c>
      <c r="D162" s="39">
        <v>95</v>
      </c>
      <c r="E162" s="39">
        <v>78</v>
      </c>
      <c r="F162" s="39">
        <v>93</v>
      </c>
      <c r="G162" s="50"/>
      <c r="H162" s="38"/>
    </row>
    <row r="163" customHeight="1" spans="1:8">
      <c r="A163" s="58">
        <v>43</v>
      </c>
      <c r="B163" s="47" t="s">
        <v>782</v>
      </c>
      <c r="C163" s="38">
        <v>43</v>
      </c>
      <c r="D163" s="39">
        <v>98</v>
      </c>
      <c r="E163" s="39">
        <v>92</v>
      </c>
      <c r="F163" s="39">
        <v>97</v>
      </c>
      <c r="G163" s="50"/>
      <c r="H163" s="205"/>
    </row>
    <row r="164" customHeight="1" spans="1:8">
      <c r="A164" s="58">
        <v>44</v>
      </c>
      <c r="B164" s="139" t="s">
        <v>783</v>
      </c>
      <c r="C164" s="38">
        <v>44</v>
      </c>
      <c r="D164" s="39">
        <v>96.5</v>
      </c>
      <c r="E164" s="39">
        <v>91.5</v>
      </c>
      <c r="F164" s="39">
        <v>96</v>
      </c>
      <c r="G164" s="50"/>
      <c r="H164" s="52"/>
    </row>
    <row r="165" customHeight="1" spans="1:8">
      <c r="A165" s="58">
        <v>45</v>
      </c>
      <c r="B165" s="139"/>
      <c r="C165" s="7"/>
      <c r="D165" s="7"/>
      <c r="E165" s="7"/>
      <c r="F165" s="7"/>
      <c r="G165" s="39"/>
      <c r="H165" s="52"/>
    </row>
    <row r="166" customHeight="1" spans="1:8">
      <c r="A166" s="46" t="s">
        <v>90</v>
      </c>
      <c r="B166" s="139"/>
      <c r="C166" s="159"/>
      <c r="D166" s="7">
        <f>SUM(D121:D165)</f>
        <v>3864.5</v>
      </c>
      <c r="E166" s="7">
        <f>SUM(E121:E165)</f>
        <v>3489</v>
      </c>
      <c r="F166" s="7">
        <f>SUM(F121:F165)</f>
        <v>3898.5</v>
      </c>
      <c r="G166" s="50"/>
      <c r="H166" s="159"/>
    </row>
    <row r="167" customHeight="1" spans="1:8">
      <c r="A167" s="48" t="s">
        <v>91</v>
      </c>
      <c r="B167" s="140"/>
      <c r="C167" s="159"/>
      <c r="D167" s="50">
        <f>AVERAGE(D121:D165)</f>
        <v>92.0119047619048</v>
      </c>
      <c r="E167" s="50">
        <f>AVERAGE(E121:E165)</f>
        <v>83.0714285714286</v>
      </c>
      <c r="F167" s="50">
        <f>AVERAGE(F121:F165)</f>
        <v>92.8214285714286</v>
      </c>
      <c r="G167" s="50" t="e">
        <f>AVERAGE(G123:G165)</f>
        <v>#DIV/0!</v>
      </c>
      <c r="H167" s="159"/>
    </row>
    <row r="168" customHeight="1" spans="1:8">
      <c r="A168" s="125" t="s">
        <v>167</v>
      </c>
      <c r="B168" s="136"/>
      <c r="C168" s="159"/>
      <c r="D168" s="15">
        <f>COUNTIF(D121:D165,"&gt;=90")</f>
        <v>35</v>
      </c>
      <c r="E168" s="15">
        <f>COUNTIF(E121:E165,"&gt;=90")</f>
        <v>14</v>
      </c>
      <c r="F168" s="15">
        <f>COUNTIF(F121:F165,"&gt;=90")</f>
        <v>34</v>
      </c>
      <c r="G168" s="52">
        <f>COUNTIFS(G120:G164,"&gt;=180")</f>
        <v>0</v>
      </c>
      <c r="H168" s="159"/>
    </row>
    <row r="169" customHeight="1" spans="1:8">
      <c r="A169" s="125" t="s">
        <v>168</v>
      </c>
      <c r="B169" s="136"/>
      <c r="C169" s="159"/>
      <c r="D169" s="15">
        <f>COUNTIF(D121:D165,"&gt;=75")-D168</f>
        <v>5</v>
      </c>
      <c r="E169" s="15">
        <f>COUNTIF(E121:E165,"&gt;=75")-E168</f>
        <v>19</v>
      </c>
      <c r="F169" s="15">
        <f>COUNTIF(F121:F165,"&gt;=75")-F168</f>
        <v>5</v>
      </c>
      <c r="G169" s="52">
        <f>COUNTIFS(G121:G164,"&gt;=150",G121:G164,"&lt;180")</f>
        <v>0</v>
      </c>
      <c r="H169" s="159"/>
    </row>
    <row r="170" customHeight="1" spans="1:8">
      <c r="A170" s="125" t="s">
        <v>169</v>
      </c>
      <c r="B170" s="136"/>
      <c r="C170" s="159"/>
      <c r="D170" s="15">
        <f>COUNTIF(D121:D165,"&gt;=60")-D168-D169</f>
        <v>1</v>
      </c>
      <c r="E170" s="15">
        <f>COUNTIF(E121:E165,"&gt;=60")-E168-E169</f>
        <v>6</v>
      </c>
      <c r="F170" s="15">
        <f>COUNTIF(F121:F165,"&gt;=60")-F168-F169</f>
        <v>2</v>
      </c>
      <c r="G170" s="52">
        <f>COUNTIFS(G122:G165,"&gt;=120",G122:G165,"&lt;150")</f>
        <v>0</v>
      </c>
      <c r="H170" s="159"/>
    </row>
    <row r="171" customHeight="1" spans="1:8">
      <c r="A171" s="125" t="s">
        <v>170</v>
      </c>
      <c r="B171" s="136"/>
      <c r="C171" s="159"/>
      <c r="D171" s="15">
        <f>COUNTIF(D121:D165,"&gt;=40")-D168-D169-D170</f>
        <v>1</v>
      </c>
      <c r="E171" s="15">
        <f>COUNTIF(E121:E165,"&gt;=40")-E168-E169-E170</f>
        <v>3</v>
      </c>
      <c r="F171" s="15">
        <f>COUNTIF(F121:F165,"&gt;=40")-F168-F169-F170</f>
        <v>1</v>
      </c>
      <c r="G171" s="52">
        <f>COUNTIFS(G123:G166,"&gt;=80",G123:G166,"&lt;120")</f>
        <v>0</v>
      </c>
      <c r="H171" s="159"/>
    </row>
    <row r="172" customHeight="1" spans="1:8">
      <c r="A172" s="125" t="s">
        <v>171</v>
      </c>
      <c r="B172" s="136"/>
      <c r="C172" s="159"/>
      <c r="D172" s="15">
        <f>COUNTIF(D121:D165,"&lt;40")</f>
        <v>0</v>
      </c>
      <c r="E172" s="15">
        <f>COUNTIF(E121:E165,"&lt;40")</f>
        <v>0</v>
      </c>
      <c r="F172" s="15">
        <f>COUNTIF(F121:F165,"&lt;40")</f>
        <v>0</v>
      </c>
      <c r="G172" s="15">
        <f>COUNTIF(G121:G165,"&lt;120")</f>
        <v>0</v>
      </c>
      <c r="H172" s="159"/>
    </row>
    <row r="173" customHeight="1" spans="1:8">
      <c r="A173" s="125" t="s">
        <v>96</v>
      </c>
      <c r="B173" s="136"/>
      <c r="C173" s="159"/>
      <c r="D173" s="18">
        <f>D168/SUM(D168:D172)</f>
        <v>0.833333333333333</v>
      </c>
      <c r="E173" s="18">
        <f>E168/SUM(E168:E172)</f>
        <v>0.333333333333333</v>
      </c>
      <c r="F173" s="18">
        <f>F168/SUM(F168:F172)</f>
        <v>0.80952380952381</v>
      </c>
      <c r="G173" s="18" t="e">
        <f>G168/SUM(G168:G172)</f>
        <v>#DIV/0!</v>
      </c>
      <c r="H173" s="159"/>
    </row>
    <row r="174" customHeight="1" spans="1:8">
      <c r="A174" s="125" t="s">
        <v>97</v>
      </c>
      <c r="B174" s="136"/>
      <c r="C174" s="159"/>
      <c r="D174" s="18">
        <f>SUM(D168:D170)/SUM(D168:D172)</f>
        <v>0.976190476190476</v>
      </c>
      <c r="E174" s="18">
        <f>SUM(E168:E170)/SUM(E168:E172)</f>
        <v>0.928571428571429</v>
      </c>
      <c r="F174" s="18">
        <f>SUM(F168:F170)/SUM(F168:F172)</f>
        <v>0.976190476190476</v>
      </c>
      <c r="G174" s="7"/>
      <c r="H174" s="159"/>
    </row>
    <row r="175" customHeight="1" spans="1:8">
      <c r="A175" s="125" t="s">
        <v>98</v>
      </c>
      <c r="B175" s="136"/>
      <c r="C175" s="21"/>
      <c r="D175" s="21">
        <f>STDEV(D121:D165)</f>
        <v>9.90779940079119</v>
      </c>
      <c r="E175" s="21">
        <f>STDEV(E121:E165)</f>
        <v>12.6223627666078</v>
      </c>
      <c r="F175" s="21">
        <f>STDEV(F121:F165)</f>
        <v>8.75257552936349</v>
      </c>
      <c r="G175" s="21" t="e">
        <f>STDEV(G121:G165)</f>
        <v>#DIV/0!</v>
      </c>
      <c r="H175" s="52"/>
    </row>
    <row r="176" customHeight="1" spans="1:5">
      <c r="A176" s="55"/>
      <c r="B176" s="55"/>
      <c r="C176" s="56"/>
      <c r="D176" s="56"/>
      <c r="E176" s="56"/>
    </row>
    <row r="177" ht="20" customHeight="1" spans="1:8">
      <c r="A177" s="36" t="s">
        <v>784</v>
      </c>
      <c r="B177" s="36"/>
      <c r="C177" s="36"/>
      <c r="D177" s="36"/>
      <c r="E177" s="36"/>
      <c r="F177" s="36"/>
      <c r="G177" s="36"/>
      <c r="H177" s="36"/>
    </row>
    <row r="178" customHeight="1" spans="1:8">
      <c r="A178" s="7" t="s">
        <v>245</v>
      </c>
      <c r="B178" s="37" t="s">
        <v>246</v>
      </c>
      <c r="C178" s="38" t="s">
        <v>646</v>
      </c>
      <c r="D178" s="38" t="s">
        <v>1</v>
      </c>
      <c r="E178" s="38" t="s">
        <v>99</v>
      </c>
      <c r="F178" s="123" t="s">
        <v>124</v>
      </c>
      <c r="G178" s="38" t="s">
        <v>90</v>
      </c>
      <c r="H178" s="38" t="s">
        <v>647</v>
      </c>
    </row>
    <row r="179" customHeight="1" spans="1:8">
      <c r="A179" s="7">
        <v>1</v>
      </c>
      <c r="B179" s="38" t="s">
        <v>785</v>
      </c>
      <c r="C179" s="38">
        <v>1</v>
      </c>
      <c r="D179" s="39">
        <v>94.5</v>
      </c>
      <c r="E179" s="39">
        <v>95</v>
      </c>
      <c r="F179" s="39">
        <v>92.5</v>
      </c>
      <c r="G179" s="50"/>
      <c r="H179" s="38"/>
    </row>
    <row r="180" customHeight="1" spans="1:8">
      <c r="A180" s="7">
        <v>2</v>
      </c>
      <c r="B180" s="38" t="s">
        <v>786</v>
      </c>
      <c r="C180" s="38">
        <v>2</v>
      </c>
      <c r="D180" s="39">
        <v>100</v>
      </c>
      <c r="E180" s="39">
        <v>77</v>
      </c>
      <c r="F180" s="39">
        <v>93.5</v>
      </c>
      <c r="G180" s="50"/>
      <c r="H180" s="38"/>
    </row>
    <row r="181" customHeight="1" spans="1:8">
      <c r="A181" s="7">
        <v>3</v>
      </c>
      <c r="B181" s="38" t="s">
        <v>787</v>
      </c>
      <c r="C181" s="38">
        <v>3</v>
      </c>
      <c r="D181" s="39">
        <v>98.5</v>
      </c>
      <c r="E181" s="39">
        <v>83.5</v>
      </c>
      <c r="F181" s="39">
        <v>99</v>
      </c>
      <c r="G181" s="50"/>
      <c r="H181" s="38"/>
    </row>
    <row r="182" customHeight="1" spans="1:8">
      <c r="A182" s="7">
        <v>4</v>
      </c>
      <c r="B182" s="38" t="s">
        <v>788</v>
      </c>
      <c r="C182" s="38">
        <v>4</v>
      </c>
      <c r="D182" s="39">
        <v>93.5</v>
      </c>
      <c r="E182" s="39">
        <v>69.5</v>
      </c>
      <c r="F182" s="39">
        <v>90.5</v>
      </c>
      <c r="G182" s="50"/>
      <c r="H182" s="38"/>
    </row>
    <row r="183" customHeight="1" spans="1:8">
      <c r="A183" s="7">
        <v>5</v>
      </c>
      <c r="B183" s="38" t="s">
        <v>789</v>
      </c>
      <c r="C183" s="38">
        <v>5</v>
      </c>
      <c r="D183" s="39">
        <v>81.5</v>
      </c>
      <c r="E183" s="39">
        <v>69</v>
      </c>
      <c r="F183" s="39">
        <v>93</v>
      </c>
      <c r="G183" s="50"/>
      <c r="H183" s="38"/>
    </row>
    <row r="184" customHeight="1" spans="1:8">
      <c r="A184" s="7">
        <v>6</v>
      </c>
      <c r="B184" s="38" t="s">
        <v>790</v>
      </c>
      <c r="C184" s="38">
        <v>6</v>
      </c>
      <c r="D184" s="39">
        <v>76.5</v>
      </c>
      <c r="E184" s="39">
        <v>53</v>
      </c>
      <c r="F184" s="39">
        <v>92.5</v>
      </c>
      <c r="G184" s="50"/>
      <c r="H184" s="38"/>
    </row>
    <row r="185" customHeight="1" spans="1:8">
      <c r="A185" s="7">
        <v>7</v>
      </c>
      <c r="B185" s="38" t="s">
        <v>791</v>
      </c>
      <c r="C185" s="38">
        <v>7</v>
      </c>
      <c r="D185" s="39">
        <v>100</v>
      </c>
      <c r="E185" s="39">
        <v>93</v>
      </c>
      <c r="F185" s="39">
        <v>98</v>
      </c>
      <c r="G185" s="50"/>
      <c r="H185" s="38"/>
    </row>
    <row r="186" customHeight="1" spans="1:8">
      <c r="A186" s="7">
        <v>8</v>
      </c>
      <c r="B186" s="38" t="s">
        <v>792</v>
      </c>
      <c r="C186" s="38">
        <v>8</v>
      </c>
      <c r="D186" s="39">
        <v>95.5</v>
      </c>
      <c r="E186" s="39">
        <v>71.5</v>
      </c>
      <c r="F186" s="39">
        <v>98</v>
      </c>
      <c r="G186" s="50"/>
      <c r="H186" s="38"/>
    </row>
    <row r="187" customHeight="1" spans="1:8">
      <c r="A187" s="7">
        <v>9</v>
      </c>
      <c r="B187" s="38" t="s">
        <v>793</v>
      </c>
      <c r="C187" s="38">
        <v>9</v>
      </c>
      <c r="D187" s="39">
        <v>94</v>
      </c>
      <c r="E187" s="39">
        <v>87</v>
      </c>
      <c r="F187" s="39">
        <v>93</v>
      </c>
      <c r="G187" s="135"/>
      <c r="H187" s="38"/>
    </row>
    <row r="188" customHeight="1" spans="1:8">
      <c r="A188" s="7">
        <v>10</v>
      </c>
      <c r="B188" s="38" t="s">
        <v>794</v>
      </c>
      <c r="C188" s="38">
        <v>10</v>
      </c>
      <c r="D188" s="39">
        <v>90.5</v>
      </c>
      <c r="E188" s="39">
        <v>75</v>
      </c>
      <c r="F188" s="39">
        <v>93</v>
      </c>
      <c r="G188" s="39"/>
      <c r="H188" s="38"/>
    </row>
    <row r="189" customHeight="1" spans="1:8">
      <c r="A189" s="7">
        <v>11</v>
      </c>
      <c r="B189" s="38" t="s">
        <v>795</v>
      </c>
      <c r="C189" s="38">
        <v>11</v>
      </c>
      <c r="D189" s="39">
        <v>92</v>
      </c>
      <c r="E189" s="39">
        <v>67.5</v>
      </c>
      <c r="F189" s="39">
        <v>93.5</v>
      </c>
      <c r="G189" s="39"/>
      <c r="H189" s="38"/>
    </row>
    <row r="190" customHeight="1" spans="1:8">
      <c r="A190" s="7">
        <v>12</v>
      </c>
      <c r="B190" s="38" t="s">
        <v>796</v>
      </c>
      <c r="C190" s="38">
        <v>12</v>
      </c>
      <c r="D190" s="39">
        <v>97</v>
      </c>
      <c r="E190" s="39">
        <v>88</v>
      </c>
      <c r="F190" s="39">
        <v>93</v>
      </c>
      <c r="G190" s="39"/>
      <c r="H190" s="38"/>
    </row>
    <row r="191" customHeight="1" spans="1:8">
      <c r="A191" s="7">
        <v>13</v>
      </c>
      <c r="B191" s="38" t="s">
        <v>797</v>
      </c>
      <c r="C191" s="38">
        <v>13</v>
      </c>
      <c r="D191" s="39">
        <v>94.5</v>
      </c>
      <c r="E191" s="39">
        <v>95.5</v>
      </c>
      <c r="F191" s="39">
        <v>89</v>
      </c>
      <c r="G191" s="39"/>
      <c r="H191" s="38"/>
    </row>
    <row r="192" customHeight="1" spans="1:8">
      <c r="A192" s="7">
        <v>14</v>
      </c>
      <c r="B192" s="38" t="s">
        <v>798</v>
      </c>
      <c r="C192" s="38">
        <v>14</v>
      </c>
      <c r="D192" s="39">
        <v>88</v>
      </c>
      <c r="E192" s="39">
        <v>72</v>
      </c>
      <c r="F192" s="39">
        <v>90.5</v>
      </c>
      <c r="G192" s="39"/>
      <c r="H192" s="38"/>
    </row>
    <row r="193" customHeight="1" spans="1:8">
      <c r="A193" s="7">
        <v>15</v>
      </c>
      <c r="B193" s="38" t="s">
        <v>799</v>
      </c>
      <c r="C193" s="38">
        <v>15</v>
      </c>
      <c r="D193" s="39">
        <v>87</v>
      </c>
      <c r="E193" s="39">
        <v>73.5</v>
      </c>
      <c r="F193" s="39">
        <v>94.5</v>
      </c>
      <c r="G193" s="39"/>
      <c r="H193" s="38"/>
    </row>
    <row r="194" customHeight="1" spans="1:8">
      <c r="A194" s="7">
        <v>16</v>
      </c>
      <c r="B194" s="38" t="s">
        <v>800</v>
      </c>
      <c r="C194" s="38">
        <v>16</v>
      </c>
      <c r="D194" s="39">
        <v>96</v>
      </c>
      <c r="E194" s="39">
        <v>78</v>
      </c>
      <c r="F194" s="39">
        <v>93</v>
      </c>
      <c r="G194" s="39"/>
      <c r="H194" s="38"/>
    </row>
    <row r="195" customHeight="1" spans="1:8">
      <c r="A195" s="7">
        <v>17</v>
      </c>
      <c r="B195" s="38" t="s">
        <v>801</v>
      </c>
      <c r="C195" s="38">
        <v>17</v>
      </c>
      <c r="D195" s="39">
        <v>92.5</v>
      </c>
      <c r="E195" s="39">
        <v>74</v>
      </c>
      <c r="F195" s="39">
        <v>94</v>
      </c>
      <c r="G195" s="39"/>
      <c r="H195" s="38"/>
    </row>
    <row r="196" customHeight="1" spans="1:8">
      <c r="A196" s="7">
        <v>18</v>
      </c>
      <c r="B196" s="38" t="s">
        <v>802</v>
      </c>
      <c r="C196" s="38">
        <v>18</v>
      </c>
      <c r="D196" s="39">
        <v>98.5</v>
      </c>
      <c r="E196" s="39">
        <v>87</v>
      </c>
      <c r="F196" s="39">
        <v>91</v>
      </c>
      <c r="G196" s="39"/>
      <c r="H196" s="38"/>
    </row>
    <row r="197" customHeight="1" spans="1:8">
      <c r="A197" s="7">
        <v>19</v>
      </c>
      <c r="B197" s="38" t="s">
        <v>803</v>
      </c>
      <c r="C197" s="38">
        <v>19</v>
      </c>
      <c r="D197" s="39">
        <v>98.5</v>
      </c>
      <c r="E197" s="39">
        <v>93.5</v>
      </c>
      <c r="F197" s="39">
        <v>99</v>
      </c>
      <c r="G197" s="39"/>
      <c r="H197" s="38"/>
    </row>
    <row r="198" customHeight="1" spans="1:8">
      <c r="A198" s="7">
        <v>20</v>
      </c>
      <c r="B198" s="38" t="s">
        <v>804</v>
      </c>
      <c r="C198" s="38">
        <v>20</v>
      </c>
      <c r="D198" s="39">
        <v>93.5</v>
      </c>
      <c r="E198" s="39">
        <v>62.5</v>
      </c>
      <c r="F198" s="39">
        <v>94.5</v>
      </c>
      <c r="G198" s="39"/>
      <c r="H198" s="38"/>
    </row>
    <row r="199" customHeight="1" spans="1:8">
      <c r="A199" s="7">
        <v>21</v>
      </c>
      <c r="B199" s="38" t="s">
        <v>805</v>
      </c>
      <c r="C199" s="38">
        <v>21</v>
      </c>
      <c r="D199" s="39">
        <v>76</v>
      </c>
      <c r="E199" s="39">
        <v>57</v>
      </c>
      <c r="F199" s="39">
        <v>96.5</v>
      </c>
      <c r="G199" s="39"/>
      <c r="H199" s="38"/>
    </row>
    <row r="200" customHeight="1" spans="1:8">
      <c r="A200" s="7">
        <v>22</v>
      </c>
      <c r="B200" s="38" t="s">
        <v>806</v>
      </c>
      <c r="C200" s="38">
        <v>22</v>
      </c>
      <c r="D200" s="39">
        <v>85.5</v>
      </c>
      <c r="E200" s="39">
        <v>75.5</v>
      </c>
      <c r="F200" s="39">
        <v>86.5</v>
      </c>
      <c r="G200" s="39"/>
      <c r="H200" s="38"/>
    </row>
    <row r="201" customHeight="1" spans="1:8">
      <c r="A201" s="7">
        <v>23</v>
      </c>
      <c r="B201" s="38" t="s">
        <v>807</v>
      </c>
      <c r="C201" s="38">
        <v>23</v>
      </c>
      <c r="D201" s="39">
        <v>94</v>
      </c>
      <c r="E201" s="39">
        <v>63.5</v>
      </c>
      <c r="F201" s="39">
        <v>95</v>
      </c>
      <c r="G201" s="39"/>
      <c r="H201" s="38"/>
    </row>
    <row r="202" customHeight="1" spans="1:8">
      <c r="A202" s="7">
        <v>24</v>
      </c>
      <c r="B202" s="38" t="s">
        <v>808</v>
      </c>
      <c r="C202" s="38">
        <v>24</v>
      </c>
      <c r="D202" s="39">
        <v>89</v>
      </c>
      <c r="E202" s="39">
        <v>65.5</v>
      </c>
      <c r="F202" s="39">
        <v>93</v>
      </c>
      <c r="G202" s="39"/>
      <c r="H202" s="38"/>
    </row>
    <row r="203" customHeight="1" spans="1:8">
      <c r="A203" s="7">
        <v>25</v>
      </c>
      <c r="B203" s="38" t="s">
        <v>809</v>
      </c>
      <c r="C203" s="38">
        <v>25</v>
      </c>
      <c r="D203" s="39">
        <v>93.5</v>
      </c>
      <c r="E203" s="39">
        <v>91</v>
      </c>
      <c r="F203" s="39">
        <v>97.5</v>
      </c>
      <c r="G203" s="39"/>
      <c r="H203" s="38"/>
    </row>
    <row r="204" customHeight="1" spans="1:8">
      <c r="A204" s="7">
        <v>26</v>
      </c>
      <c r="B204" s="38" t="s">
        <v>810</v>
      </c>
      <c r="C204" s="38">
        <v>26</v>
      </c>
      <c r="D204" s="39">
        <v>96</v>
      </c>
      <c r="E204" s="39">
        <v>71</v>
      </c>
      <c r="F204" s="39">
        <v>94</v>
      </c>
      <c r="G204" s="39"/>
      <c r="H204" s="38"/>
    </row>
    <row r="205" customHeight="1" spans="1:8">
      <c r="A205" s="7">
        <v>27</v>
      </c>
      <c r="B205" s="38" t="s">
        <v>811</v>
      </c>
      <c r="C205" s="38">
        <v>27</v>
      </c>
      <c r="D205" s="39">
        <v>98.5</v>
      </c>
      <c r="E205" s="39">
        <v>90</v>
      </c>
      <c r="F205" s="39">
        <v>96</v>
      </c>
      <c r="G205" s="39"/>
      <c r="H205" s="38"/>
    </row>
    <row r="206" customHeight="1" spans="1:8">
      <c r="A206" s="7">
        <v>28</v>
      </c>
      <c r="B206" s="38" t="s">
        <v>812</v>
      </c>
      <c r="C206" s="38">
        <v>28</v>
      </c>
      <c r="D206" s="39">
        <v>98</v>
      </c>
      <c r="E206" s="39">
        <v>77.5</v>
      </c>
      <c r="F206" s="39">
        <v>97</v>
      </c>
      <c r="G206" s="39"/>
      <c r="H206" s="38"/>
    </row>
    <row r="207" customHeight="1" spans="1:8">
      <c r="A207" s="7">
        <v>29</v>
      </c>
      <c r="B207" s="38" t="s">
        <v>813</v>
      </c>
      <c r="C207" s="38">
        <v>29</v>
      </c>
      <c r="D207" s="39">
        <v>88</v>
      </c>
      <c r="E207" s="39">
        <v>65</v>
      </c>
      <c r="F207" s="39">
        <v>94</v>
      </c>
      <c r="G207" s="39"/>
      <c r="H207" s="38"/>
    </row>
    <row r="208" customHeight="1" spans="1:8">
      <c r="A208" s="7">
        <v>30</v>
      </c>
      <c r="B208" s="38" t="s">
        <v>814</v>
      </c>
      <c r="C208" s="38">
        <v>30</v>
      </c>
      <c r="D208" s="39">
        <v>97</v>
      </c>
      <c r="E208" s="39">
        <v>85.5</v>
      </c>
      <c r="F208" s="39">
        <v>92.5</v>
      </c>
      <c r="G208" s="39"/>
      <c r="H208" s="38"/>
    </row>
    <row r="209" customHeight="1" spans="1:8">
      <c r="A209" s="7">
        <v>31</v>
      </c>
      <c r="B209" s="38" t="s">
        <v>815</v>
      </c>
      <c r="C209" s="38">
        <v>31</v>
      </c>
      <c r="D209" s="39">
        <v>96.5</v>
      </c>
      <c r="E209" s="39">
        <v>79</v>
      </c>
      <c r="F209" s="39">
        <v>97</v>
      </c>
      <c r="G209" s="39"/>
      <c r="H209" s="38"/>
    </row>
    <row r="210" customHeight="1" spans="1:8">
      <c r="A210" s="7">
        <v>32</v>
      </c>
      <c r="B210" s="38" t="s">
        <v>816</v>
      </c>
      <c r="C210" s="38">
        <v>32</v>
      </c>
      <c r="D210" s="39">
        <v>95</v>
      </c>
      <c r="E210" s="39">
        <v>88.5</v>
      </c>
      <c r="F210" s="39">
        <v>95.5</v>
      </c>
      <c r="G210" s="39"/>
      <c r="H210" s="38"/>
    </row>
    <row r="211" customHeight="1" spans="1:8">
      <c r="A211" s="7">
        <v>33</v>
      </c>
      <c r="B211" s="38" t="s">
        <v>817</v>
      </c>
      <c r="C211" s="38">
        <v>33</v>
      </c>
      <c r="D211" s="39">
        <v>98</v>
      </c>
      <c r="E211" s="39">
        <v>90</v>
      </c>
      <c r="F211" s="39">
        <v>98</v>
      </c>
      <c r="G211" s="39"/>
      <c r="H211" s="38"/>
    </row>
    <row r="212" customHeight="1" spans="1:8">
      <c r="A212" s="7">
        <v>34</v>
      </c>
      <c r="B212" s="38" t="s">
        <v>818</v>
      </c>
      <c r="C212" s="38">
        <v>34</v>
      </c>
      <c r="D212" s="39">
        <v>96.5</v>
      </c>
      <c r="E212" s="39">
        <v>79</v>
      </c>
      <c r="F212" s="39">
        <v>98</v>
      </c>
      <c r="G212" s="39"/>
      <c r="H212" s="38"/>
    </row>
    <row r="213" customHeight="1" spans="1:8">
      <c r="A213" s="7">
        <v>35</v>
      </c>
      <c r="B213" s="38" t="s">
        <v>819</v>
      </c>
      <c r="C213" s="38">
        <v>35</v>
      </c>
      <c r="D213" s="39">
        <v>93.5</v>
      </c>
      <c r="E213" s="39">
        <v>89</v>
      </c>
      <c r="F213" s="39">
        <v>94</v>
      </c>
      <c r="G213" s="39"/>
      <c r="H213" s="38"/>
    </row>
    <row r="214" customHeight="1" spans="1:8">
      <c r="A214" s="7">
        <v>36</v>
      </c>
      <c r="B214" s="38" t="s">
        <v>820</v>
      </c>
      <c r="C214" s="38">
        <v>36</v>
      </c>
      <c r="D214" s="39">
        <v>92.5</v>
      </c>
      <c r="E214" s="39">
        <v>81</v>
      </c>
      <c r="F214" s="39">
        <v>98</v>
      </c>
      <c r="G214" s="39"/>
      <c r="H214" s="38"/>
    </row>
    <row r="215" customHeight="1" spans="1:8">
      <c r="A215" s="7">
        <v>37</v>
      </c>
      <c r="B215" s="38" t="s">
        <v>821</v>
      </c>
      <c r="C215" s="38">
        <v>37</v>
      </c>
      <c r="D215" s="39">
        <v>97.5</v>
      </c>
      <c r="E215" s="39">
        <v>87.5</v>
      </c>
      <c r="F215" s="39">
        <v>95</v>
      </c>
      <c r="G215" s="39"/>
      <c r="H215" s="38"/>
    </row>
    <row r="216" customHeight="1" spans="1:8">
      <c r="A216" s="7">
        <v>38</v>
      </c>
      <c r="B216" s="38" t="s">
        <v>822</v>
      </c>
      <c r="C216" s="38">
        <v>38</v>
      </c>
      <c r="D216" s="39">
        <v>96.5</v>
      </c>
      <c r="E216" s="39">
        <v>68</v>
      </c>
      <c r="F216" s="39">
        <v>95</v>
      </c>
      <c r="G216" s="39"/>
      <c r="H216" s="38"/>
    </row>
    <row r="217" customHeight="1" spans="1:8">
      <c r="A217" s="7">
        <v>39</v>
      </c>
      <c r="B217" s="61" t="s">
        <v>823</v>
      </c>
      <c r="C217" s="38">
        <v>39</v>
      </c>
      <c r="D217" s="39">
        <v>94</v>
      </c>
      <c r="E217" s="39">
        <v>91</v>
      </c>
      <c r="F217" s="39">
        <v>98.5</v>
      </c>
      <c r="G217" s="39"/>
      <c r="H217" s="38"/>
    </row>
    <row r="218" customHeight="1" spans="1:8">
      <c r="A218" s="7">
        <v>40</v>
      </c>
      <c r="B218" s="7" t="s">
        <v>824</v>
      </c>
      <c r="C218" s="38">
        <v>40</v>
      </c>
      <c r="D218" s="39">
        <v>91</v>
      </c>
      <c r="E218" s="39">
        <v>73</v>
      </c>
      <c r="F218" s="39">
        <v>98</v>
      </c>
      <c r="G218" s="39"/>
      <c r="H218" s="38"/>
    </row>
    <row r="219" customHeight="1" spans="1:8">
      <c r="A219" s="7">
        <v>41</v>
      </c>
      <c r="B219" s="47" t="s">
        <v>825</v>
      </c>
      <c r="C219" s="38">
        <v>41</v>
      </c>
      <c r="D219" s="39">
        <v>95.5</v>
      </c>
      <c r="E219" s="39">
        <v>77.5</v>
      </c>
      <c r="F219" s="39">
        <v>85.5</v>
      </c>
      <c r="G219" s="39"/>
      <c r="H219" s="38"/>
    </row>
    <row r="220" customHeight="1" spans="1:8">
      <c r="A220" s="7">
        <v>42</v>
      </c>
      <c r="B220" s="47" t="s">
        <v>826</v>
      </c>
      <c r="C220" s="38">
        <v>42</v>
      </c>
      <c r="D220" s="39">
        <v>97</v>
      </c>
      <c r="E220" s="39">
        <v>87</v>
      </c>
      <c r="F220" s="39">
        <v>93</v>
      </c>
      <c r="G220" s="39"/>
      <c r="H220" s="38"/>
    </row>
    <row r="221" customHeight="1" spans="1:8">
      <c r="A221" s="7">
        <v>43</v>
      </c>
      <c r="B221" s="47" t="s">
        <v>827</v>
      </c>
      <c r="C221" s="38">
        <v>43</v>
      </c>
      <c r="D221" s="39">
        <v>95</v>
      </c>
      <c r="E221" s="39">
        <v>67</v>
      </c>
      <c r="F221" s="39">
        <v>86.5</v>
      </c>
      <c r="G221" s="39"/>
      <c r="H221" s="38"/>
    </row>
    <row r="222" customHeight="1" spans="1:8">
      <c r="A222" s="7">
        <v>44</v>
      </c>
      <c r="B222" s="47" t="s">
        <v>828</v>
      </c>
      <c r="C222" s="38">
        <v>44</v>
      </c>
      <c r="D222" s="39">
        <v>43</v>
      </c>
      <c r="E222" s="39">
        <v>44</v>
      </c>
      <c r="F222" s="39">
        <v>69</v>
      </c>
      <c r="G222" s="39"/>
      <c r="H222" s="38" t="s">
        <v>738</v>
      </c>
    </row>
    <row r="223" customHeight="1" spans="1:8">
      <c r="A223" s="7">
        <v>45</v>
      </c>
      <c r="B223" s="47"/>
      <c r="C223" s="175"/>
      <c r="D223" s="7"/>
      <c r="E223" s="7"/>
      <c r="F223" s="7"/>
      <c r="G223" s="39"/>
      <c r="H223" s="38"/>
    </row>
    <row r="224" customHeight="1" spans="1:8">
      <c r="A224" s="210" t="s">
        <v>90</v>
      </c>
      <c r="B224" s="43"/>
      <c r="C224" s="204"/>
      <c r="D224" s="7">
        <f>SUM(D179:D223)</f>
        <v>4059</v>
      </c>
      <c r="E224" s="7">
        <f>SUM(E179:E223)</f>
        <v>3408</v>
      </c>
      <c r="F224" s="7">
        <f>SUM(F179:F223)</f>
        <v>4118</v>
      </c>
      <c r="G224" s="50"/>
      <c r="H224" s="205"/>
    </row>
    <row r="225" customHeight="1" spans="1:8">
      <c r="A225" s="125" t="s">
        <v>91</v>
      </c>
      <c r="B225" s="125"/>
      <c r="C225" s="10"/>
      <c r="D225" s="50">
        <f>AVERAGE(D179:D223)</f>
        <v>92.25</v>
      </c>
      <c r="E225" s="50">
        <f>AVERAGE(E179:E223)</f>
        <v>77.4545454545455</v>
      </c>
      <c r="F225" s="50">
        <f>AVERAGE(F179:F223)</f>
        <v>93.5909090909091</v>
      </c>
      <c r="G225" s="50" t="e">
        <f>AVERAGE(G181:G223)</f>
        <v>#DIV/0!</v>
      </c>
      <c r="H225" s="52"/>
    </row>
    <row r="226" customHeight="1" spans="1:8">
      <c r="A226" s="125" t="s">
        <v>167</v>
      </c>
      <c r="B226" s="125"/>
      <c r="C226" s="206"/>
      <c r="D226" s="15">
        <f>COUNTIF(D179:D223,"&gt;=90")</f>
        <v>35</v>
      </c>
      <c r="E226" s="15">
        <f>COUNTIF(E179:E223,"&gt;=90")</f>
        <v>8</v>
      </c>
      <c r="F226" s="15">
        <f>COUNTIF(F179:F223,"&gt;=90")</f>
        <v>39</v>
      </c>
      <c r="G226" s="52">
        <f>COUNTIFS(G178:G222,"&gt;=180")</f>
        <v>0</v>
      </c>
      <c r="H226" s="52"/>
    </row>
    <row r="227" customHeight="1" spans="1:8">
      <c r="A227" s="125" t="s">
        <v>168</v>
      </c>
      <c r="B227" s="125"/>
      <c r="C227" s="52"/>
      <c r="D227" s="15">
        <f>COUNTIF(D179:D223,"&gt;=75")-D226</f>
        <v>8</v>
      </c>
      <c r="E227" s="15">
        <f>COUNTIF(E179:E223,"&gt;=75")-E226</f>
        <v>18</v>
      </c>
      <c r="F227" s="15">
        <f>COUNTIF(F179:F223,"&gt;=75")-F226</f>
        <v>4</v>
      </c>
      <c r="G227" s="52">
        <f>COUNTIFS(G179:G222,"&gt;=150",G179:G222,"&lt;180")</f>
        <v>0</v>
      </c>
      <c r="H227" s="52"/>
    </row>
    <row r="228" customHeight="1" spans="1:8">
      <c r="A228" s="125" t="s">
        <v>169</v>
      </c>
      <c r="B228" s="125"/>
      <c r="C228" s="52"/>
      <c r="D228" s="15">
        <f>COUNTIF(D179:D223,"&gt;=60")-D226-D227</f>
        <v>0</v>
      </c>
      <c r="E228" s="15">
        <f>COUNTIF(E179:E223,"&gt;=60")-E226-E227</f>
        <v>15</v>
      </c>
      <c r="F228" s="15">
        <f>COUNTIF(F179:F223,"&gt;=60")-F226-F227</f>
        <v>1</v>
      </c>
      <c r="G228" s="52">
        <f>COUNTIFS(G180:G223,"&gt;=120",G180:G223,"&lt;150")</f>
        <v>0</v>
      </c>
      <c r="H228" s="52"/>
    </row>
    <row r="229" customHeight="1" spans="1:8">
      <c r="A229" s="125" t="s">
        <v>170</v>
      </c>
      <c r="B229" s="125"/>
      <c r="C229" s="52"/>
      <c r="D229" s="15">
        <f>COUNTIF(D179:D223,"&gt;=40")-D226-D227-D228</f>
        <v>1</v>
      </c>
      <c r="E229" s="15">
        <f>COUNTIF(E179:E223,"&gt;=40")-E226-E227-E228</f>
        <v>3</v>
      </c>
      <c r="F229" s="15">
        <f>COUNTIF(F179:F223,"&gt;=40")-F226-F227-F228</f>
        <v>0</v>
      </c>
      <c r="G229" s="52">
        <f>COUNTIFS(G181:G224,"&gt;=80",G181:G224,"&lt;120")</f>
        <v>0</v>
      </c>
      <c r="H229" s="52"/>
    </row>
    <row r="230" customHeight="1" spans="1:8">
      <c r="A230" s="125" t="s">
        <v>171</v>
      </c>
      <c r="B230" s="125"/>
      <c r="C230" s="18"/>
      <c r="D230" s="15">
        <f>COUNTIF(D179:D223,"&lt;40")</f>
        <v>0</v>
      </c>
      <c r="E230" s="15">
        <f>COUNTIF(E179:E223,"&lt;40")</f>
        <v>0</v>
      </c>
      <c r="F230" s="15">
        <f>COUNTIF(F179:F223,"&lt;40")</f>
        <v>0</v>
      </c>
      <c r="G230" s="15">
        <f>COUNTIF(G179:G223,"&lt;120")</f>
        <v>0</v>
      </c>
      <c r="H230" s="52"/>
    </row>
    <row r="231" customHeight="1" spans="1:8">
      <c r="A231" s="125" t="s">
        <v>96</v>
      </c>
      <c r="B231" s="125"/>
      <c r="C231" s="18"/>
      <c r="D231" s="18">
        <f>D226/SUM(D226:D230)</f>
        <v>0.795454545454546</v>
      </c>
      <c r="E231" s="18">
        <f>E226/SUM(E226:E230)</f>
        <v>0.181818181818182</v>
      </c>
      <c r="F231" s="18">
        <f>F226/SUM(F226:F230)</f>
        <v>0.886363636363637</v>
      </c>
      <c r="G231" s="18" t="e">
        <f>G226/SUM(G226:G230)</f>
        <v>#DIV/0!</v>
      </c>
      <c r="H231" s="52"/>
    </row>
    <row r="232" customHeight="1" spans="1:8">
      <c r="A232" s="125" t="s">
        <v>97</v>
      </c>
      <c r="B232" s="125"/>
      <c r="C232" s="21"/>
      <c r="D232" s="18">
        <f>SUM(D226:D228)/SUM(D226:D230)</f>
        <v>0.977272727272727</v>
      </c>
      <c r="E232" s="18">
        <f>SUM(E226:E228)/SUM(E226:E230)</f>
        <v>0.931818181818182</v>
      </c>
      <c r="F232" s="18">
        <f>SUM(F226:F228)/SUM(F226:F230)</f>
        <v>1</v>
      </c>
      <c r="G232" s="7"/>
      <c r="H232" s="52"/>
    </row>
    <row r="233" customHeight="1" spans="1:8">
      <c r="A233" s="125" t="s">
        <v>98</v>
      </c>
      <c r="B233" s="125"/>
      <c r="C233" s="21"/>
      <c r="D233" s="21">
        <f>STDEV(D179:D223)</f>
        <v>9.35072438432595</v>
      </c>
      <c r="E233" s="21">
        <f>STDEV(E179:E223)</f>
        <v>11.9328636408996</v>
      </c>
      <c r="F233" s="21">
        <f>STDEV(F179:F223)</f>
        <v>5.02930103710008</v>
      </c>
      <c r="G233" s="21" t="e">
        <f>STDEV(G179:G223)</f>
        <v>#DIV/0!</v>
      </c>
      <c r="H233" s="52"/>
    </row>
    <row r="234" customHeight="1" spans="1:7">
      <c r="A234" s="35"/>
      <c r="B234" s="35"/>
      <c r="C234" s="35"/>
      <c r="D234" s="35"/>
      <c r="E234" s="35"/>
      <c r="F234" s="35"/>
      <c r="G234" s="35"/>
    </row>
    <row r="235" ht="20" customHeight="1" spans="1:8">
      <c r="A235" s="36" t="s">
        <v>829</v>
      </c>
      <c r="B235" s="36"/>
      <c r="C235" s="36"/>
      <c r="D235" s="36"/>
      <c r="E235" s="36"/>
      <c r="F235" s="36"/>
      <c r="G235" s="36"/>
      <c r="H235" s="36"/>
    </row>
    <row r="236" customHeight="1" spans="1:8">
      <c r="A236" s="7" t="s">
        <v>245</v>
      </c>
      <c r="B236" s="37" t="s">
        <v>246</v>
      </c>
      <c r="C236" s="38" t="s">
        <v>646</v>
      </c>
      <c r="D236" s="38" t="s">
        <v>1</v>
      </c>
      <c r="E236" s="38" t="s">
        <v>99</v>
      </c>
      <c r="F236" s="38" t="s">
        <v>124</v>
      </c>
      <c r="G236" s="38" t="s">
        <v>90</v>
      </c>
      <c r="H236" s="38" t="s">
        <v>647</v>
      </c>
    </row>
    <row r="237" customHeight="1" spans="1:8">
      <c r="A237" s="7">
        <v>1</v>
      </c>
      <c r="B237" s="38" t="s">
        <v>830</v>
      </c>
      <c r="C237" s="38">
        <v>1</v>
      </c>
      <c r="D237" s="39">
        <v>99</v>
      </c>
      <c r="E237" s="211">
        <v>96.5</v>
      </c>
      <c r="F237" s="39">
        <v>98</v>
      </c>
      <c r="G237" s="50"/>
      <c r="H237" s="38"/>
    </row>
    <row r="238" customHeight="1" spans="1:8">
      <c r="A238" s="7">
        <v>2</v>
      </c>
      <c r="B238" s="38" t="s">
        <v>831</v>
      </c>
      <c r="C238" s="38">
        <v>2</v>
      </c>
      <c r="D238" s="39">
        <v>97</v>
      </c>
      <c r="E238" s="211">
        <v>87.5</v>
      </c>
      <c r="F238" s="39">
        <v>94.5</v>
      </c>
      <c r="G238" s="50"/>
      <c r="H238" s="38"/>
    </row>
    <row r="239" customHeight="1" spans="1:8">
      <c r="A239" s="7">
        <v>3</v>
      </c>
      <c r="B239" s="38" t="s">
        <v>832</v>
      </c>
      <c r="C239" s="38">
        <v>3</v>
      </c>
      <c r="D239" s="39">
        <v>95.5</v>
      </c>
      <c r="E239" s="211">
        <v>94</v>
      </c>
      <c r="F239" s="39">
        <v>94.5</v>
      </c>
      <c r="G239" s="50"/>
      <c r="H239" s="38"/>
    </row>
    <row r="240" customHeight="1" spans="1:8">
      <c r="A240" s="7">
        <v>4</v>
      </c>
      <c r="B240" s="38" t="s">
        <v>833</v>
      </c>
      <c r="C240" s="38">
        <v>4</v>
      </c>
      <c r="D240" s="39">
        <v>95.5</v>
      </c>
      <c r="E240" s="211">
        <v>94</v>
      </c>
      <c r="F240" s="39">
        <v>96.5</v>
      </c>
      <c r="G240" s="50"/>
      <c r="H240" s="38"/>
    </row>
    <row r="241" customHeight="1" spans="1:8">
      <c r="A241" s="7">
        <v>5</v>
      </c>
      <c r="B241" s="38" t="s">
        <v>834</v>
      </c>
      <c r="C241" s="38">
        <v>5</v>
      </c>
      <c r="D241" s="39">
        <v>98</v>
      </c>
      <c r="E241" s="211">
        <v>96</v>
      </c>
      <c r="F241" s="39">
        <v>92</v>
      </c>
      <c r="G241" s="50"/>
      <c r="H241" s="38"/>
    </row>
    <row r="242" customHeight="1" spans="1:8">
      <c r="A242" s="7">
        <v>6</v>
      </c>
      <c r="B242" s="38" t="s">
        <v>835</v>
      </c>
      <c r="C242" s="38">
        <v>6</v>
      </c>
      <c r="D242" s="39">
        <v>97.5</v>
      </c>
      <c r="E242" s="211">
        <v>74</v>
      </c>
      <c r="F242" s="39">
        <v>98</v>
      </c>
      <c r="G242" s="50"/>
      <c r="H242" s="38"/>
    </row>
    <row r="243" customHeight="1" spans="1:8">
      <c r="A243" s="7">
        <v>7</v>
      </c>
      <c r="B243" s="38" t="s">
        <v>836</v>
      </c>
      <c r="C243" s="38">
        <v>7</v>
      </c>
      <c r="D243" s="39">
        <v>96</v>
      </c>
      <c r="E243" s="211">
        <v>89</v>
      </c>
      <c r="F243" s="39">
        <v>93.5</v>
      </c>
      <c r="G243" s="50"/>
      <c r="H243" s="38"/>
    </row>
    <row r="244" customHeight="1" spans="1:8">
      <c r="A244" s="7">
        <v>8</v>
      </c>
      <c r="B244" s="38" t="s">
        <v>837</v>
      </c>
      <c r="C244" s="38">
        <v>8</v>
      </c>
      <c r="D244" s="39">
        <v>90.5</v>
      </c>
      <c r="E244" s="211">
        <v>69.5</v>
      </c>
      <c r="F244" s="39">
        <v>86.5</v>
      </c>
      <c r="G244" s="50"/>
      <c r="H244" s="38"/>
    </row>
    <row r="245" customHeight="1" spans="1:8">
      <c r="A245" s="7">
        <v>9</v>
      </c>
      <c r="B245" s="38" t="s">
        <v>838</v>
      </c>
      <c r="C245" s="38">
        <v>9</v>
      </c>
      <c r="D245" s="39">
        <v>96</v>
      </c>
      <c r="E245" s="211">
        <v>79.5</v>
      </c>
      <c r="F245" s="39">
        <v>97.5</v>
      </c>
      <c r="G245" s="135"/>
      <c r="H245" s="38"/>
    </row>
    <row r="246" customHeight="1" spans="1:8">
      <c r="A246" s="7">
        <v>10</v>
      </c>
      <c r="B246" s="38" t="s">
        <v>839</v>
      </c>
      <c r="C246" s="38">
        <v>10</v>
      </c>
      <c r="D246" s="39">
        <v>97</v>
      </c>
      <c r="E246" s="211">
        <v>97</v>
      </c>
      <c r="F246" s="39">
        <v>98.5</v>
      </c>
      <c r="G246" s="39"/>
      <c r="H246" s="38"/>
    </row>
    <row r="247" customHeight="1" spans="1:8">
      <c r="A247" s="7">
        <v>11</v>
      </c>
      <c r="B247" s="38" t="s">
        <v>840</v>
      </c>
      <c r="C247" s="38">
        <v>11</v>
      </c>
      <c r="D247" s="39">
        <v>94.5</v>
      </c>
      <c r="E247" s="211">
        <v>77.5</v>
      </c>
      <c r="F247" s="39">
        <v>94</v>
      </c>
      <c r="G247" s="39"/>
      <c r="H247" s="38"/>
    </row>
    <row r="248" customHeight="1" spans="1:8">
      <c r="A248" s="7">
        <v>12</v>
      </c>
      <c r="B248" s="38" t="s">
        <v>841</v>
      </c>
      <c r="C248" s="38">
        <v>12</v>
      </c>
      <c r="D248" s="39">
        <v>96</v>
      </c>
      <c r="E248" s="211">
        <v>79</v>
      </c>
      <c r="F248" s="39">
        <v>91</v>
      </c>
      <c r="G248" s="39"/>
      <c r="H248" s="38"/>
    </row>
    <row r="249" customHeight="1" spans="1:8">
      <c r="A249" s="7">
        <v>13</v>
      </c>
      <c r="B249" s="38" t="s">
        <v>842</v>
      </c>
      <c r="C249" s="38">
        <v>13</v>
      </c>
      <c r="D249" s="39">
        <v>96.5</v>
      </c>
      <c r="E249" s="211">
        <v>86</v>
      </c>
      <c r="F249" s="39">
        <v>98</v>
      </c>
      <c r="G249" s="39"/>
      <c r="H249" s="38"/>
    </row>
    <row r="250" customHeight="1" spans="1:8">
      <c r="A250" s="7">
        <v>14</v>
      </c>
      <c r="B250" s="38" t="s">
        <v>843</v>
      </c>
      <c r="C250" s="38">
        <v>14</v>
      </c>
      <c r="D250" s="39">
        <v>96.5</v>
      </c>
      <c r="E250" s="211">
        <v>67</v>
      </c>
      <c r="F250" s="39">
        <v>90</v>
      </c>
      <c r="G250" s="39"/>
      <c r="H250" s="38"/>
    </row>
    <row r="251" customHeight="1" spans="1:8">
      <c r="A251" s="7">
        <v>15</v>
      </c>
      <c r="B251" s="38" t="s">
        <v>844</v>
      </c>
      <c r="C251" s="38">
        <v>15</v>
      </c>
      <c r="D251" s="39">
        <v>98</v>
      </c>
      <c r="E251" s="7">
        <v>81</v>
      </c>
      <c r="F251" s="39">
        <v>97.5</v>
      </c>
      <c r="G251" s="39"/>
      <c r="H251" s="38"/>
    </row>
    <row r="252" customHeight="1" spans="1:8">
      <c r="A252" s="7">
        <v>16</v>
      </c>
      <c r="B252" s="38" t="s">
        <v>845</v>
      </c>
      <c r="C252" s="38">
        <v>16</v>
      </c>
      <c r="D252" s="39">
        <v>86</v>
      </c>
      <c r="E252" s="211">
        <v>69.5</v>
      </c>
      <c r="F252" s="39">
        <v>82</v>
      </c>
      <c r="G252" s="39"/>
      <c r="H252" s="38"/>
    </row>
    <row r="253" customHeight="1" spans="1:8">
      <c r="A253" s="7">
        <v>17</v>
      </c>
      <c r="B253" s="38" t="s">
        <v>846</v>
      </c>
      <c r="C253" s="38">
        <v>17</v>
      </c>
      <c r="D253" s="39">
        <v>90</v>
      </c>
      <c r="E253" s="211">
        <v>86.5</v>
      </c>
      <c r="F253" s="39">
        <v>97</v>
      </c>
      <c r="G253" s="39"/>
      <c r="H253" s="38"/>
    </row>
    <row r="254" customHeight="1" spans="1:8">
      <c r="A254" s="7">
        <v>18</v>
      </c>
      <c r="B254" s="38" t="s">
        <v>847</v>
      </c>
      <c r="C254" s="38">
        <v>18</v>
      </c>
      <c r="D254" s="39">
        <v>97.5</v>
      </c>
      <c r="E254" s="211">
        <v>73</v>
      </c>
      <c r="F254" s="39">
        <v>97</v>
      </c>
      <c r="G254" s="39"/>
      <c r="H254" s="38"/>
    </row>
    <row r="255" customHeight="1" spans="1:8">
      <c r="A255" s="7">
        <v>19</v>
      </c>
      <c r="B255" s="38" t="s">
        <v>848</v>
      </c>
      <c r="C255" s="38">
        <v>19</v>
      </c>
      <c r="D255" s="39">
        <v>94.5</v>
      </c>
      <c r="E255" s="211">
        <v>75</v>
      </c>
      <c r="F255" s="39">
        <v>77</v>
      </c>
      <c r="G255" s="39"/>
      <c r="H255" s="38"/>
    </row>
    <row r="256" customHeight="1" spans="1:8">
      <c r="A256" s="7">
        <v>20</v>
      </c>
      <c r="B256" s="38" t="s">
        <v>849</v>
      </c>
      <c r="C256" s="38">
        <v>20</v>
      </c>
      <c r="D256" s="39">
        <v>90.5</v>
      </c>
      <c r="E256" s="211">
        <v>82</v>
      </c>
      <c r="F256" s="39">
        <v>92.5</v>
      </c>
      <c r="G256" s="39"/>
      <c r="H256" s="38"/>
    </row>
    <row r="257" customHeight="1" spans="1:8">
      <c r="A257" s="7">
        <v>21</v>
      </c>
      <c r="B257" s="38" t="s">
        <v>850</v>
      </c>
      <c r="C257" s="38">
        <v>21</v>
      </c>
      <c r="D257" s="39">
        <v>96</v>
      </c>
      <c r="E257" s="211">
        <v>67</v>
      </c>
      <c r="F257" s="39">
        <v>91</v>
      </c>
      <c r="G257" s="39"/>
      <c r="H257" s="38"/>
    </row>
    <row r="258" customHeight="1" spans="1:8">
      <c r="A258" s="7">
        <v>22</v>
      </c>
      <c r="B258" s="38" t="s">
        <v>851</v>
      </c>
      <c r="C258" s="38">
        <v>22</v>
      </c>
      <c r="D258" s="39">
        <v>97.5</v>
      </c>
      <c r="E258" s="211">
        <v>97.5</v>
      </c>
      <c r="F258" s="39">
        <v>95</v>
      </c>
      <c r="G258" s="39"/>
      <c r="H258" s="38"/>
    </row>
    <row r="259" customHeight="1" spans="1:8">
      <c r="A259" s="7">
        <v>23</v>
      </c>
      <c r="B259" s="38" t="s">
        <v>852</v>
      </c>
      <c r="C259" s="38">
        <v>23</v>
      </c>
      <c r="D259" s="39">
        <v>98</v>
      </c>
      <c r="E259" s="211">
        <v>87.5</v>
      </c>
      <c r="F259" s="39">
        <v>74.5</v>
      </c>
      <c r="G259" s="39"/>
      <c r="H259" s="38"/>
    </row>
    <row r="260" customHeight="1" spans="1:8">
      <c r="A260" s="7">
        <v>24</v>
      </c>
      <c r="B260" s="38" t="s">
        <v>853</v>
      </c>
      <c r="C260" s="38">
        <v>24</v>
      </c>
      <c r="D260" s="39">
        <v>99.5</v>
      </c>
      <c r="E260" s="211">
        <v>98</v>
      </c>
      <c r="F260" s="39">
        <v>98</v>
      </c>
      <c r="G260" s="39"/>
      <c r="H260" s="38"/>
    </row>
    <row r="261" customHeight="1" spans="1:8">
      <c r="A261" s="7">
        <v>25</v>
      </c>
      <c r="B261" s="38" t="s">
        <v>854</v>
      </c>
      <c r="C261" s="38">
        <v>25</v>
      </c>
      <c r="D261" s="39">
        <v>97.5</v>
      </c>
      <c r="E261" s="211">
        <v>79</v>
      </c>
      <c r="F261" s="39">
        <v>97.5</v>
      </c>
      <c r="G261" s="39"/>
      <c r="H261" s="38"/>
    </row>
    <row r="262" customHeight="1" spans="1:8">
      <c r="A262" s="7">
        <v>26</v>
      </c>
      <c r="B262" s="38" t="s">
        <v>855</v>
      </c>
      <c r="C262" s="38">
        <v>26</v>
      </c>
      <c r="D262" s="39">
        <v>96.5</v>
      </c>
      <c r="E262" s="211">
        <v>95.5</v>
      </c>
      <c r="F262" s="172">
        <v>99</v>
      </c>
      <c r="G262" s="39"/>
      <c r="H262" s="38"/>
    </row>
    <row r="263" customHeight="1" spans="1:8">
      <c r="A263" s="7">
        <v>27</v>
      </c>
      <c r="B263" s="38" t="s">
        <v>856</v>
      </c>
      <c r="C263" s="38">
        <v>27</v>
      </c>
      <c r="D263" s="39">
        <v>96</v>
      </c>
      <c r="E263" s="211">
        <v>78</v>
      </c>
      <c r="F263" s="39">
        <v>89</v>
      </c>
      <c r="G263" s="39"/>
      <c r="H263" s="38"/>
    </row>
    <row r="264" customHeight="1" spans="1:8">
      <c r="A264" s="7">
        <v>28</v>
      </c>
      <c r="B264" s="38" t="s">
        <v>857</v>
      </c>
      <c r="C264" s="38">
        <v>28</v>
      </c>
      <c r="D264" s="39">
        <v>91</v>
      </c>
      <c r="E264" s="211">
        <v>56.5</v>
      </c>
      <c r="F264" s="39">
        <v>93</v>
      </c>
      <c r="G264" s="39"/>
      <c r="H264" s="38"/>
    </row>
    <row r="265" customHeight="1" spans="1:8">
      <c r="A265" s="7">
        <v>29</v>
      </c>
      <c r="B265" s="38" t="s">
        <v>858</v>
      </c>
      <c r="C265" s="38">
        <v>29</v>
      </c>
      <c r="D265" s="39">
        <v>90</v>
      </c>
      <c r="E265" s="211">
        <v>79.5</v>
      </c>
      <c r="F265" s="39">
        <v>83.5</v>
      </c>
      <c r="G265" s="39"/>
      <c r="H265" s="38"/>
    </row>
    <row r="266" customHeight="1" spans="1:8">
      <c r="A266" s="7">
        <v>30</v>
      </c>
      <c r="B266" s="38" t="s">
        <v>859</v>
      </c>
      <c r="C266" s="38">
        <v>30</v>
      </c>
      <c r="D266" s="39">
        <v>94</v>
      </c>
      <c r="E266" s="211">
        <v>76</v>
      </c>
      <c r="F266" s="39">
        <v>93.5</v>
      </c>
      <c r="G266" s="39"/>
      <c r="H266" s="38"/>
    </row>
    <row r="267" customHeight="1" spans="1:8">
      <c r="A267" s="7">
        <v>31</v>
      </c>
      <c r="B267" s="38" t="s">
        <v>860</v>
      </c>
      <c r="C267" s="38">
        <v>31</v>
      </c>
      <c r="D267" s="39">
        <v>94</v>
      </c>
      <c r="E267" s="211">
        <v>91.5</v>
      </c>
      <c r="F267" s="39">
        <v>92.5</v>
      </c>
      <c r="G267" s="39"/>
      <c r="H267" s="38"/>
    </row>
    <row r="268" customHeight="1" spans="1:8">
      <c r="A268" s="7">
        <v>32</v>
      </c>
      <c r="B268" s="38" t="s">
        <v>861</v>
      </c>
      <c r="C268" s="38">
        <v>32</v>
      </c>
      <c r="D268" s="39">
        <v>90</v>
      </c>
      <c r="E268" s="211">
        <v>80</v>
      </c>
      <c r="F268" s="39">
        <v>94.5</v>
      </c>
      <c r="G268" s="39"/>
      <c r="H268" s="38"/>
    </row>
    <row r="269" customHeight="1" spans="1:8">
      <c r="A269" s="7">
        <v>33</v>
      </c>
      <c r="B269" s="38" t="s">
        <v>862</v>
      </c>
      <c r="C269" s="38">
        <v>33</v>
      </c>
      <c r="D269" s="39">
        <v>99</v>
      </c>
      <c r="E269" s="211">
        <v>84</v>
      </c>
      <c r="F269" s="39">
        <v>94</v>
      </c>
      <c r="G269" s="39"/>
      <c r="H269" s="38"/>
    </row>
    <row r="270" customHeight="1" spans="1:8">
      <c r="A270" s="7">
        <v>34</v>
      </c>
      <c r="B270" s="38" t="s">
        <v>863</v>
      </c>
      <c r="C270" s="38">
        <v>34</v>
      </c>
      <c r="D270" s="39">
        <v>74</v>
      </c>
      <c r="E270" s="211">
        <v>47</v>
      </c>
      <c r="F270" s="39">
        <v>62</v>
      </c>
      <c r="G270" s="39"/>
      <c r="H270" s="38"/>
    </row>
    <row r="271" customHeight="1" spans="1:8">
      <c r="A271" s="7">
        <v>35</v>
      </c>
      <c r="B271" s="38" t="s">
        <v>864</v>
      </c>
      <c r="C271" s="38">
        <v>35</v>
      </c>
      <c r="D271" s="39">
        <v>95</v>
      </c>
      <c r="E271" s="211">
        <v>89.5</v>
      </c>
      <c r="F271" s="39">
        <v>97.5</v>
      </c>
      <c r="G271" s="39"/>
      <c r="H271" s="38"/>
    </row>
    <row r="272" customHeight="1" spans="1:8">
      <c r="A272" s="7">
        <v>36</v>
      </c>
      <c r="B272" s="38" t="s">
        <v>865</v>
      </c>
      <c r="C272" s="38">
        <v>36</v>
      </c>
      <c r="D272" s="39">
        <v>97</v>
      </c>
      <c r="E272" s="211">
        <v>80.5</v>
      </c>
      <c r="F272" s="39">
        <v>92.5</v>
      </c>
      <c r="G272" s="39"/>
      <c r="H272" s="38"/>
    </row>
    <row r="273" customHeight="1" spans="1:8">
      <c r="A273" s="7">
        <v>37</v>
      </c>
      <c r="B273" s="38" t="s">
        <v>866</v>
      </c>
      <c r="C273" s="38">
        <v>37</v>
      </c>
      <c r="D273" s="39">
        <v>95.5</v>
      </c>
      <c r="E273" s="211">
        <v>65</v>
      </c>
      <c r="F273" s="39">
        <v>93.5</v>
      </c>
      <c r="G273" s="39"/>
      <c r="H273" s="38"/>
    </row>
    <row r="274" customHeight="1" spans="1:8">
      <c r="A274" s="7">
        <v>38</v>
      </c>
      <c r="B274" s="38" t="s">
        <v>867</v>
      </c>
      <c r="C274" s="38">
        <v>38</v>
      </c>
      <c r="D274" s="39">
        <v>97</v>
      </c>
      <c r="E274" s="211">
        <v>86</v>
      </c>
      <c r="F274" s="39">
        <v>99</v>
      </c>
      <c r="G274" s="39"/>
      <c r="H274" s="38"/>
    </row>
    <row r="275" customHeight="1" spans="1:8">
      <c r="A275" s="7">
        <v>39</v>
      </c>
      <c r="B275" s="68" t="s">
        <v>868</v>
      </c>
      <c r="C275" s="38">
        <v>39</v>
      </c>
      <c r="D275" s="39">
        <v>95</v>
      </c>
      <c r="E275" s="211">
        <v>74.5</v>
      </c>
      <c r="F275" s="39">
        <v>96</v>
      </c>
      <c r="G275" s="39"/>
      <c r="H275" s="38"/>
    </row>
    <row r="276" customHeight="1" spans="1:8">
      <c r="A276" s="7">
        <v>40</v>
      </c>
      <c r="B276" s="69" t="s">
        <v>869</v>
      </c>
      <c r="C276" s="38">
        <v>40</v>
      </c>
      <c r="D276" s="39">
        <v>95.5</v>
      </c>
      <c r="E276" s="211">
        <v>77.5</v>
      </c>
      <c r="F276" s="39">
        <v>94</v>
      </c>
      <c r="G276" s="39"/>
      <c r="H276" s="38"/>
    </row>
    <row r="277" customHeight="1" spans="1:8">
      <c r="A277" s="7">
        <v>41</v>
      </c>
      <c r="B277" s="7" t="s">
        <v>870</v>
      </c>
      <c r="C277" s="38">
        <v>41</v>
      </c>
      <c r="D277" s="39">
        <v>97.5</v>
      </c>
      <c r="E277" s="211">
        <v>97.5</v>
      </c>
      <c r="F277" s="39">
        <v>97</v>
      </c>
      <c r="G277" s="39"/>
      <c r="H277" s="38"/>
    </row>
    <row r="278" customHeight="1" spans="1:8">
      <c r="A278" s="7">
        <v>42</v>
      </c>
      <c r="B278" s="47" t="s">
        <v>871</v>
      </c>
      <c r="C278" s="38">
        <v>42</v>
      </c>
      <c r="D278" s="39">
        <v>99</v>
      </c>
      <c r="E278" s="211">
        <v>84.5</v>
      </c>
      <c r="F278" s="39">
        <v>90</v>
      </c>
      <c r="G278" s="39"/>
      <c r="H278" s="38"/>
    </row>
    <row r="279" customHeight="1" spans="1:8">
      <c r="A279" s="7">
        <v>43</v>
      </c>
      <c r="B279" s="47" t="s">
        <v>567</v>
      </c>
      <c r="C279" s="38">
        <v>43</v>
      </c>
      <c r="D279" s="39">
        <v>95</v>
      </c>
      <c r="E279" s="211">
        <v>77</v>
      </c>
      <c r="F279" s="39">
        <v>91.5</v>
      </c>
      <c r="G279" s="39"/>
      <c r="H279" s="38"/>
    </row>
    <row r="280" customHeight="1" spans="1:8">
      <c r="A280" s="7">
        <v>44</v>
      </c>
      <c r="B280" s="47" t="s">
        <v>872</v>
      </c>
      <c r="C280" s="38">
        <v>44</v>
      </c>
      <c r="D280" s="39">
        <v>89.5</v>
      </c>
      <c r="E280" s="211">
        <v>71.5</v>
      </c>
      <c r="F280" s="39">
        <v>78</v>
      </c>
      <c r="G280" s="39"/>
      <c r="H280" s="38"/>
    </row>
    <row r="281" customHeight="1" spans="1:8">
      <c r="A281" s="7">
        <v>45</v>
      </c>
      <c r="B281" s="47" t="s">
        <v>873</v>
      </c>
      <c r="C281" s="38">
        <v>45</v>
      </c>
      <c r="D281" s="39">
        <v>94</v>
      </c>
      <c r="E281" s="211">
        <v>79.5</v>
      </c>
      <c r="F281" s="39">
        <v>79.5</v>
      </c>
      <c r="G281" s="39"/>
      <c r="H281" s="157" t="s">
        <v>874</v>
      </c>
    </row>
    <row r="282" customHeight="1" spans="1:8">
      <c r="A282" s="7">
        <v>46</v>
      </c>
      <c r="B282" s="43" t="s">
        <v>875</v>
      </c>
      <c r="C282" s="38">
        <v>46</v>
      </c>
      <c r="D282" s="39">
        <v>83</v>
      </c>
      <c r="E282" s="211">
        <v>47</v>
      </c>
      <c r="F282" s="39">
        <v>99.5</v>
      </c>
      <c r="G282" s="39"/>
      <c r="H282" s="212" t="s">
        <v>738</v>
      </c>
    </row>
    <row r="283" customHeight="1" spans="1:8">
      <c r="A283" s="210" t="s">
        <v>90</v>
      </c>
      <c r="B283" s="43"/>
      <c r="C283" s="204"/>
      <c r="D283" s="7">
        <f>SUM(D237:D282)</f>
        <v>4348</v>
      </c>
      <c r="E283" s="7">
        <f>SUM(E237:E282)</f>
        <v>3700.5</v>
      </c>
      <c r="F283" s="7">
        <f>SUM(F237:F282)</f>
        <v>4230.5</v>
      </c>
      <c r="G283" s="50"/>
      <c r="H283" s="205"/>
    </row>
    <row r="284" customHeight="1" spans="1:8">
      <c r="A284" s="125" t="s">
        <v>91</v>
      </c>
      <c r="B284" s="125"/>
      <c r="C284" s="10"/>
      <c r="D284" s="50">
        <f>AVERAGE(D237:D282)</f>
        <v>94.5217391304348</v>
      </c>
      <c r="E284" s="50">
        <f>AVERAGE(E237:E282)</f>
        <v>80.4456521739131</v>
      </c>
      <c r="F284" s="50">
        <f>AVERAGE(F237:F282)</f>
        <v>91.9673913043478</v>
      </c>
      <c r="G284" s="50" t="e">
        <f>AVERAGE(G239:G282)</f>
        <v>#DIV/0!</v>
      </c>
      <c r="H284" s="52"/>
    </row>
    <row r="285" customHeight="1" spans="1:8">
      <c r="A285" s="125" t="s">
        <v>167</v>
      </c>
      <c r="B285" s="125"/>
      <c r="C285" s="206"/>
      <c r="D285" s="15">
        <f>COUNTIF(D237:D282,"&gt;=90")</f>
        <v>42</v>
      </c>
      <c r="E285" s="15">
        <f>COUNTIF(E237:E282,"&gt;=90")</f>
        <v>10</v>
      </c>
      <c r="F285" s="15">
        <f>COUNTIF(F237:F282,"&gt;=90")</f>
        <v>37</v>
      </c>
      <c r="G285" s="52">
        <f>COUNTIFS(G236:G280,"&gt;=180")</f>
        <v>0</v>
      </c>
      <c r="H285" s="52"/>
    </row>
    <row r="286" customHeight="1" spans="1:8">
      <c r="A286" s="125" t="s">
        <v>168</v>
      </c>
      <c r="B286" s="125"/>
      <c r="C286" s="52"/>
      <c r="D286" s="15">
        <f>COUNTIF(D237:D282,"&gt;=75")-D285</f>
        <v>3</v>
      </c>
      <c r="E286" s="15">
        <f>COUNTIF(E237:E282,"&gt;=75")-E285</f>
        <v>24</v>
      </c>
      <c r="F286" s="15">
        <f>COUNTIF(F237:F282,"&gt;=75")-F285</f>
        <v>7</v>
      </c>
      <c r="G286" s="52">
        <f>COUNTIFS(G237:G280,"&gt;=150",G237:G280,"&lt;180")</f>
        <v>0</v>
      </c>
      <c r="H286" s="52"/>
    </row>
    <row r="287" customHeight="1" spans="1:8">
      <c r="A287" s="125" t="s">
        <v>169</v>
      </c>
      <c r="B287" s="125"/>
      <c r="C287" s="52"/>
      <c r="D287" s="15">
        <f>COUNTIF(D237:D282,"&gt;=60")-D285-D286</f>
        <v>1</v>
      </c>
      <c r="E287" s="15">
        <f>COUNTIF(E237:E282,"&gt;=60")-E285-E286</f>
        <v>9</v>
      </c>
      <c r="F287" s="15">
        <f>COUNTIF(F237:F282,"&gt;=60")-F285-F286</f>
        <v>2</v>
      </c>
      <c r="G287" s="52">
        <f>COUNTIFS(G238:G282,"&gt;=120",G238:G282,"&lt;150")</f>
        <v>0</v>
      </c>
      <c r="H287" s="52"/>
    </row>
    <row r="288" customHeight="1" spans="1:8">
      <c r="A288" s="125" t="s">
        <v>170</v>
      </c>
      <c r="B288" s="125"/>
      <c r="C288" s="52"/>
      <c r="D288" s="15">
        <f>COUNTIF(D237:D282,"&gt;=40")-D285-D286-D287</f>
        <v>0</v>
      </c>
      <c r="E288" s="15">
        <f>COUNTIF(E237:E282,"&gt;=40")-E285-E286-E287</f>
        <v>3</v>
      </c>
      <c r="F288" s="15">
        <f>COUNTIF(F237:F282,"&gt;=40")-F285-F286-F287</f>
        <v>0</v>
      </c>
      <c r="G288" s="52">
        <f>COUNTIFS(G239:G283,"&gt;=80",G239:G283,"&lt;120")</f>
        <v>0</v>
      </c>
      <c r="H288" s="52"/>
    </row>
    <row r="289" customHeight="1" spans="1:8">
      <c r="A289" s="125" t="s">
        <v>171</v>
      </c>
      <c r="B289" s="125"/>
      <c r="C289" s="18"/>
      <c r="D289" s="15">
        <f>COUNTIF(D237:D282,"&lt;40")</f>
        <v>0</v>
      </c>
      <c r="E289" s="15">
        <f>COUNTIF(E237:E282,"&lt;40")</f>
        <v>0</v>
      </c>
      <c r="F289" s="15">
        <f>COUNTIF(F237:F282,"&lt;40")</f>
        <v>0</v>
      </c>
      <c r="G289" s="15">
        <f>COUNTIF(G237:G282,"&lt;120")</f>
        <v>0</v>
      </c>
      <c r="H289" s="52"/>
    </row>
    <row r="290" customHeight="1" spans="1:8">
      <c r="A290" s="125" t="s">
        <v>96</v>
      </c>
      <c r="B290" s="125"/>
      <c r="C290" s="18"/>
      <c r="D290" s="18">
        <f>D285/SUM(D285:D289)</f>
        <v>0.91304347826087</v>
      </c>
      <c r="E290" s="18">
        <f>E285/SUM(E285:E289)</f>
        <v>0.217391304347826</v>
      </c>
      <c r="F290" s="18">
        <f>F285/SUM(F285:F289)</f>
        <v>0.804347826086957</v>
      </c>
      <c r="G290" s="18" t="e">
        <f>G285/SUM(G285:G289)</f>
        <v>#DIV/0!</v>
      </c>
      <c r="H290" s="52"/>
    </row>
    <row r="291" customHeight="1" spans="1:8">
      <c r="A291" s="125" t="s">
        <v>97</v>
      </c>
      <c r="B291" s="125"/>
      <c r="C291" s="21"/>
      <c r="D291" s="18">
        <f>SUM(D285:D287)/SUM(D285:D289)</f>
        <v>1</v>
      </c>
      <c r="E291" s="18">
        <f>SUM(E285:E287)/SUM(E285:E289)</f>
        <v>0.934782608695652</v>
      </c>
      <c r="F291" s="18">
        <f>SUM(F285:F287)/SUM(F285:F289)</f>
        <v>1</v>
      </c>
      <c r="G291" s="7"/>
      <c r="H291" s="52"/>
    </row>
    <row r="292" customHeight="1" spans="1:8">
      <c r="A292" s="125" t="s">
        <v>98</v>
      </c>
      <c r="B292" s="125"/>
      <c r="C292" s="21"/>
      <c r="D292" s="21">
        <f>STDEV(D237:D282)</f>
        <v>4.65708125300616</v>
      </c>
      <c r="E292" s="21">
        <f>STDEV(E237:E282)</f>
        <v>12.2193963575536</v>
      </c>
      <c r="F292" s="21">
        <f>STDEV(F237:F282)</f>
        <v>7.6393732828413</v>
      </c>
      <c r="G292" s="21" t="e">
        <f>STDEV(G237:G282)</f>
        <v>#DIV/0!</v>
      </c>
      <c r="H292" s="52"/>
    </row>
    <row r="293" customHeight="1" spans="1:7">
      <c r="A293" s="35"/>
      <c r="B293" s="35"/>
      <c r="C293" s="35"/>
      <c r="D293" s="35"/>
      <c r="E293" s="35"/>
      <c r="F293" s="35"/>
      <c r="G293" s="35"/>
    </row>
    <row r="294" ht="20" customHeight="1" spans="1:8">
      <c r="A294" s="36" t="s">
        <v>876</v>
      </c>
      <c r="B294" s="36"/>
      <c r="C294" s="36"/>
      <c r="D294" s="36"/>
      <c r="E294" s="36"/>
      <c r="F294" s="36"/>
      <c r="G294" s="36"/>
      <c r="H294" s="36"/>
    </row>
    <row r="295" customHeight="1" spans="1:8">
      <c r="A295" s="7" t="s">
        <v>245</v>
      </c>
      <c r="B295" s="37" t="s">
        <v>246</v>
      </c>
      <c r="C295" s="38" t="s">
        <v>646</v>
      </c>
      <c r="D295" s="38" t="s">
        <v>1</v>
      </c>
      <c r="E295" s="38" t="s">
        <v>99</v>
      </c>
      <c r="F295" s="38" t="s">
        <v>124</v>
      </c>
      <c r="G295" s="38" t="s">
        <v>90</v>
      </c>
      <c r="H295" s="38" t="s">
        <v>647</v>
      </c>
    </row>
    <row r="296" customHeight="1" spans="1:8">
      <c r="A296" s="7">
        <v>1</v>
      </c>
      <c r="B296" s="38" t="s">
        <v>877</v>
      </c>
      <c r="C296" s="38">
        <v>1</v>
      </c>
      <c r="D296" s="39">
        <v>100</v>
      </c>
      <c r="E296" s="174">
        <v>82</v>
      </c>
      <c r="F296" s="39">
        <v>98.5</v>
      </c>
      <c r="G296" s="50"/>
      <c r="H296" s="38"/>
    </row>
    <row r="297" customHeight="1" spans="1:8">
      <c r="A297" s="7">
        <v>2</v>
      </c>
      <c r="B297" s="38" t="s">
        <v>878</v>
      </c>
      <c r="C297" s="38">
        <v>2</v>
      </c>
      <c r="D297" s="39">
        <v>96.5</v>
      </c>
      <c r="E297" s="174">
        <v>92.5</v>
      </c>
      <c r="F297" s="39">
        <v>97.5</v>
      </c>
      <c r="G297" s="50"/>
      <c r="H297" s="38"/>
    </row>
    <row r="298" customHeight="1" spans="1:8">
      <c r="A298" s="7">
        <v>3</v>
      </c>
      <c r="B298" s="38" t="s">
        <v>879</v>
      </c>
      <c r="C298" s="38">
        <v>3</v>
      </c>
      <c r="D298" s="39">
        <v>70.5</v>
      </c>
      <c r="E298" s="174">
        <v>66.5</v>
      </c>
      <c r="F298" s="39">
        <v>70</v>
      </c>
      <c r="G298" s="50"/>
      <c r="H298" s="38"/>
    </row>
    <row r="299" customHeight="1" spans="1:8">
      <c r="A299" s="7">
        <v>4</v>
      </c>
      <c r="B299" s="38" t="s">
        <v>880</v>
      </c>
      <c r="C299" s="38">
        <v>4</v>
      </c>
      <c r="D299" s="39">
        <v>93.5</v>
      </c>
      <c r="E299" s="174">
        <v>72.5</v>
      </c>
      <c r="F299" s="39">
        <v>89.5</v>
      </c>
      <c r="G299" s="50"/>
      <c r="H299" s="38"/>
    </row>
    <row r="300" customHeight="1" spans="1:8">
      <c r="A300" s="7">
        <v>5</v>
      </c>
      <c r="B300" s="38" t="s">
        <v>881</v>
      </c>
      <c r="C300" s="38">
        <v>5</v>
      </c>
      <c r="D300" s="39">
        <v>97</v>
      </c>
      <c r="E300" s="174">
        <v>91</v>
      </c>
      <c r="F300" s="39">
        <v>90.5</v>
      </c>
      <c r="G300" s="50"/>
      <c r="H300" s="38"/>
    </row>
    <row r="301" customHeight="1" spans="1:8">
      <c r="A301" s="7">
        <v>6</v>
      </c>
      <c r="B301" s="38" t="s">
        <v>882</v>
      </c>
      <c r="C301" s="38">
        <v>6</v>
      </c>
      <c r="D301" s="39">
        <v>95</v>
      </c>
      <c r="E301" s="174">
        <v>69</v>
      </c>
      <c r="F301" s="39">
        <v>94</v>
      </c>
      <c r="G301" s="50"/>
      <c r="H301" s="38"/>
    </row>
    <row r="302" customHeight="1" spans="1:8">
      <c r="A302" s="7">
        <v>7</v>
      </c>
      <c r="B302" s="38" t="s">
        <v>883</v>
      </c>
      <c r="C302" s="38">
        <v>7</v>
      </c>
      <c r="D302" s="39">
        <v>100</v>
      </c>
      <c r="E302" s="174">
        <v>92</v>
      </c>
      <c r="F302" s="39">
        <v>96.5</v>
      </c>
      <c r="G302" s="50"/>
      <c r="H302" s="38"/>
    </row>
    <row r="303" customHeight="1" spans="1:8">
      <c r="A303" s="7">
        <v>8</v>
      </c>
      <c r="B303" s="38" t="s">
        <v>884</v>
      </c>
      <c r="C303" s="38">
        <v>8</v>
      </c>
      <c r="D303" s="39">
        <v>95</v>
      </c>
      <c r="E303" s="174">
        <v>79.5</v>
      </c>
      <c r="F303" s="39">
        <v>96</v>
      </c>
      <c r="G303" s="50"/>
      <c r="H303" s="38"/>
    </row>
    <row r="304" customHeight="1" spans="1:8">
      <c r="A304" s="7">
        <v>9</v>
      </c>
      <c r="B304" s="38" t="s">
        <v>885</v>
      </c>
      <c r="C304" s="38">
        <v>9</v>
      </c>
      <c r="D304" s="39">
        <v>95</v>
      </c>
      <c r="E304" s="174">
        <v>89.5</v>
      </c>
      <c r="F304" s="39">
        <v>99</v>
      </c>
      <c r="G304" s="135"/>
      <c r="H304" s="38"/>
    </row>
    <row r="305" customHeight="1" spans="1:8">
      <c r="A305" s="7">
        <v>10</v>
      </c>
      <c r="B305" s="38" t="s">
        <v>886</v>
      </c>
      <c r="C305" s="38">
        <v>10</v>
      </c>
      <c r="D305" s="39">
        <v>96</v>
      </c>
      <c r="E305" s="174">
        <v>89</v>
      </c>
      <c r="F305" s="39">
        <v>99</v>
      </c>
      <c r="G305" s="39"/>
      <c r="H305" s="38"/>
    </row>
    <row r="306" customHeight="1" spans="1:8">
      <c r="A306" s="7">
        <v>11</v>
      </c>
      <c r="B306" s="38" t="s">
        <v>887</v>
      </c>
      <c r="C306" s="38">
        <v>11</v>
      </c>
      <c r="D306" s="39">
        <v>87.5</v>
      </c>
      <c r="E306" s="174">
        <v>62.5</v>
      </c>
      <c r="F306" s="39">
        <v>68</v>
      </c>
      <c r="G306" s="39"/>
      <c r="H306" s="38"/>
    </row>
    <row r="307" customHeight="1" spans="1:8">
      <c r="A307" s="7">
        <v>12</v>
      </c>
      <c r="B307" s="38" t="s">
        <v>888</v>
      </c>
      <c r="C307" s="38">
        <v>12</v>
      </c>
      <c r="D307" s="39">
        <v>94</v>
      </c>
      <c r="E307" s="174">
        <v>76.5</v>
      </c>
      <c r="F307" s="39">
        <v>87</v>
      </c>
      <c r="G307" s="39"/>
      <c r="H307" s="38"/>
    </row>
    <row r="308" customHeight="1" spans="1:8">
      <c r="A308" s="7">
        <v>13</v>
      </c>
      <c r="B308" s="38" t="s">
        <v>889</v>
      </c>
      <c r="C308" s="38">
        <v>13</v>
      </c>
      <c r="D308" s="39">
        <v>99</v>
      </c>
      <c r="E308" s="174">
        <v>86.5</v>
      </c>
      <c r="F308" s="39">
        <v>89</v>
      </c>
      <c r="G308" s="39"/>
      <c r="H308" s="38"/>
    </row>
    <row r="309" customHeight="1" spans="1:8">
      <c r="A309" s="7">
        <v>14</v>
      </c>
      <c r="B309" s="38" t="s">
        <v>890</v>
      </c>
      <c r="C309" s="38">
        <v>14</v>
      </c>
      <c r="D309" s="39">
        <v>95</v>
      </c>
      <c r="E309" s="174">
        <v>85.5</v>
      </c>
      <c r="F309" s="39">
        <v>68.5</v>
      </c>
      <c r="G309" s="39"/>
      <c r="H309" s="38"/>
    </row>
    <row r="310" customHeight="1" spans="1:8">
      <c r="A310" s="7">
        <v>15</v>
      </c>
      <c r="B310" s="38" t="s">
        <v>891</v>
      </c>
      <c r="C310" s="38">
        <v>15</v>
      </c>
      <c r="D310" s="39">
        <v>83</v>
      </c>
      <c r="E310" s="174">
        <v>57.5</v>
      </c>
      <c r="F310" s="39">
        <v>45.5</v>
      </c>
      <c r="G310" s="39"/>
      <c r="H310" s="38"/>
    </row>
    <row r="311" customHeight="1" spans="1:8">
      <c r="A311" s="7">
        <v>16</v>
      </c>
      <c r="B311" s="38" t="s">
        <v>892</v>
      </c>
      <c r="C311" s="38">
        <v>16</v>
      </c>
      <c r="D311" s="39">
        <v>97.5</v>
      </c>
      <c r="E311" s="174">
        <v>89</v>
      </c>
      <c r="F311" s="39">
        <v>88</v>
      </c>
      <c r="G311" s="39"/>
      <c r="H311" s="38"/>
    </row>
    <row r="312" customHeight="1" spans="1:8">
      <c r="A312" s="7">
        <v>17</v>
      </c>
      <c r="B312" s="38" t="s">
        <v>893</v>
      </c>
      <c r="C312" s="38">
        <v>17</v>
      </c>
      <c r="D312" s="39">
        <v>98</v>
      </c>
      <c r="E312" s="174">
        <v>87.5</v>
      </c>
      <c r="F312" s="39">
        <v>97.5</v>
      </c>
      <c r="G312" s="39"/>
      <c r="H312" s="38"/>
    </row>
    <row r="313" customHeight="1" spans="1:8">
      <c r="A313" s="7">
        <v>18</v>
      </c>
      <c r="B313" s="38" t="s">
        <v>894</v>
      </c>
      <c r="C313" s="38">
        <v>18</v>
      </c>
      <c r="D313" s="39">
        <v>96</v>
      </c>
      <c r="E313" s="174">
        <v>81</v>
      </c>
      <c r="F313" s="39">
        <v>92.5</v>
      </c>
      <c r="G313" s="39"/>
      <c r="H313" s="38"/>
    </row>
    <row r="314" customHeight="1" spans="1:8">
      <c r="A314" s="7">
        <v>19</v>
      </c>
      <c r="B314" s="38" t="s">
        <v>895</v>
      </c>
      <c r="C314" s="38">
        <v>19</v>
      </c>
      <c r="D314" s="39">
        <v>86.5</v>
      </c>
      <c r="E314" s="174">
        <v>50</v>
      </c>
      <c r="F314" s="39">
        <v>55</v>
      </c>
      <c r="G314" s="39"/>
      <c r="H314" s="38"/>
    </row>
    <row r="315" customHeight="1" spans="1:8">
      <c r="A315" s="7">
        <v>20</v>
      </c>
      <c r="B315" s="38" t="s">
        <v>896</v>
      </c>
      <c r="C315" s="38">
        <v>20</v>
      </c>
      <c r="D315" s="39">
        <v>94</v>
      </c>
      <c r="E315" s="174">
        <v>75</v>
      </c>
      <c r="F315" s="39">
        <v>88</v>
      </c>
      <c r="G315" s="39"/>
      <c r="H315" s="38"/>
    </row>
    <row r="316" customHeight="1" spans="1:8">
      <c r="A316" s="7">
        <v>21</v>
      </c>
      <c r="B316" s="38" t="s">
        <v>897</v>
      </c>
      <c r="C316" s="38">
        <v>21</v>
      </c>
      <c r="D316" s="39">
        <v>94</v>
      </c>
      <c r="E316" s="174">
        <v>74.5</v>
      </c>
      <c r="F316" s="39">
        <v>78.5</v>
      </c>
      <c r="G316" s="39"/>
      <c r="H316" s="38"/>
    </row>
    <row r="317" customHeight="1" spans="1:8">
      <c r="A317" s="7">
        <v>22</v>
      </c>
      <c r="B317" s="38" t="s">
        <v>898</v>
      </c>
      <c r="C317" s="38">
        <v>22</v>
      </c>
      <c r="D317" s="39">
        <v>92.5</v>
      </c>
      <c r="E317" s="174">
        <v>79</v>
      </c>
      <c r="F317" s="39">
        <v>99.5</v>
      </c>
      <c r="G317" s="39"/>
      <c r="H317" s="38"/>
    </row>
    <row r="318" customHeight="1" spans="1:8">
      <c r="A318" s="7">
        <v>23</v>
      </c>
      <c r="B318" s="38" t="s">
        <v>899</v>
      </c>
      <c r="C318" s="38">
        <v>23</v>
      </c>
      <c r="D318" s="39">
        <v>88.5</v>
      </c>
      <c r="E318" s="174">
        <v>70</v>
      </c>
      <c r="F318" s="39">
        <v>76.5</v>
      </c>
      <c r="G318" s="39"/>
      <c r="H318" s="38"/>
    </row>
    <row r="319" customHeight="1" spans="1:8">
      <c r="A319" s="7">
        <v>24</v>
      </c>
      <c r="B319" s="38" t="s">
        <v>900</v>
      </c>
      <c r="C319" s="38">
        <v>24</v>
      </c>
      <c r="D319" s="39">
        <v>99.5</v>
      </c>
      <c r="E319" s="174">
        <v>90</v>
      </c>
      <c r="F319" s="39">
        <v>98.5</v>
      </c>
      <c r="G319" s="39"/>
      <c r="H319" s="38"/>
    </row>
    <row r="320" customHeight="1" spans="1:8">
      <c r="A320" s="7">
        <v>25</v>
      </c>
      <c r="B320" s="38" t="s">
        <v>901</v>
      </c>
      <c r="C320" s="38">
        <v>25</v>
      </c>
      <c r="D320" s="39">
        <v>92.5</v>
      </c>
      <c r="E320" s="174">
        <v>68.5</v>
      </c>
      <c r="F320" s="39">
        <v>96</v>
      </c>
      <c r="G320" s="39"/>
      <c r="H320" s="38"/>
    </row>
    <row r="321" customHeight="1" spans="1:8">
      <c r="A321" s="7">
        <v>26</v>
      </c>
      <c r="B321" s="38" t="s">
        <v>902</v>
      </c>
      <c r="C321" s="38">
        <v>26</v>
      </c>
      <c r="D321" s="39">
        <v>97.5</v>
      </c>
      <c r="E321" s="174">
        <v>85.5</v>
      </c>
      <c r="F321" s="39">
        <v>93.5</v>
      </c>
      <c r="G321" s="39"/>
      <c r="H321" s="38"/>
    </row>
    <row r="322" customHeight="1" spans="1:8">
      <c r="A322" s="7">
        <v>27</v>
      </c>
      <c r="B322" s="38" t="s">
        <v>903</v>
      </c>
      <c r="C322" s="38">
        <v>27</v>
      </c>
      <c r="D322" s="39">
        <v>97.5</v>
      </c>
      <c r="E322" s="174">
        <v>95</v>
      </c>
      <c r="F322" s="39">
        <v>98.5</v>
      </c>
      <c r="G322" s="39"/>
      <c r="H322" s="38"/>
    </row>
    <row r="323" customHeight="1" spans="1:8">
      <c r="A323" s="7">
        <v>28</v>
      </c>
      <c r="B323" s="38" t="s">
        <v>904</v>
      </c>
      <c r="C323" s="38">
        <v>28</v>
      </c>
      <c r="D323" s="39">
        <v>99</v>
      </c>
      <c r="E323" s="174">
        <v>100</v>
      </c>
      <c r="F323" s="39">
        <v>94</v>
      </c>
      <c r="G323" s="39"/>
      <c r="H323" s="38"/>
    </row>
    <row r="324" customHeight="1" spans="1:8">
      <c r="A324" s="7">
        <v>29</v>
      </c>
      <c r="B324" s="38" t="s">
        <v>905</v>
      </c>
      <c r="C324" s="38">
        <v>29</v>
      </c>
      <c r="D324" s="39">
        <v>90.5</v>
      </c>
      <c r="E324" s="174">
        <v>78</v>
      </c>
      <c r="F324" s="39">
        <v>71.5</v>
      </c>
      <c r="G324" s="39"/>
      <c r="H324" s="38"/>
    </row>
    <row r="325" customHeight="1" spans="1:8">
      <c r="A325" s="7">
        <v>30</v>
      </c>
      <c r="B325" s="38" t="s">
        <v>906</v>
      </c>
      <c r="C325" s="38">
        <v>30</v>
      </c>
      <c r="D325" s="39">
        <v>97</v>
      </c>
      <c r="E325" s="174">
        <v>98</v>
      </c>
      <c r="F325" s="39">
        <v>97</v>
      </c>
      <c r="G325" s="39"/>
      <c r="H325" s="38"/>
    </row>
    <row r="326" customHeight="1" spans="1:8">
      <c r="A326" s="7">
        <v>31</v>
      </c>
      <c r="B326" s="38" t="s">
        <v>907</v>
      </c>
      <c r="C326" s="38">
        <v>31</v>
      </c>
      <c r="D326" s="39">
        <v>96</v>
      </c>
      <c r="E326" s="174">
        <v>81.5</v>
      </c>
      <c r="F326" s="39">
        <v>97</v>
      </c>
      <c r="G326" s="39"/>
      <c r="H326" s="38"/>
    </row>
    <row r="327" customHeight="1" spans="1:8">
      <c r="A327" s="7">
        <v>32</v>
      </c>
      <c r="B327" s="38" t="s">
        <v>908</v>
      </c>
      <c r="C327" s="38">
        <v>32</v>
      </c>
      <c r="D327" s="39">
        <v>88</v>
      </c>
      <c r="E327" s="174">
        <v>65</v>
      </c>
      <c r="F327" s="39">
        <v>89</v>
      </c>
      <c r="G327" s="39"/>
      <c r="H327" s="38"/>
    </row>
    <row r="328" customHeight="1" spans="1:8">
      <c r="A328" s="7">
        <v>33</v>
      </c>
      <c r="B328" s="38" t="s">
        <v>909</v>
      </c>
      <c r="C328" s="38">
        <v>33</v>
      </c>
      <c r="D328" s="39">
        <v>96.5</v>
      </c>
      <c r="E328" s="174">
        <v>73</v>
      </c>
      <c r="F328" s="39">
        <v>87</v>
      </c>
      <c r="G328" s="39"/>
      <c r="H328" s="38"/>
    </row>
    <row r="329" customHeight="1" spans="1:8">
      <c r="A329" s="7">
        <v>34</v>
      </c>
      <c r="B329" s="38" t="s">
        <v>910</v>
      </c>
      <c r="C329" s="38">
        <v>34</v>
      </c>
      <c r="D329" s="39">
        <v>98.5</v>
      </c>
      <c r="E329" s="174">
        <v>87.5</v>
      </c>
      <c r="F329" s="39">
        <v>99</v>
      </c>
      <c r="G329" s="39"/>
      <c r="H329" s="38"/>
    </row>
    <row r="330" customHeight="1" spans="1:8">
      <c r="A330" s="7">
        <v>35</v>
      </c>
      <c r="B330" s="38" t="s">
        <v>911</v>
      </c>
      <c r="C330" s="38">
        <v>35</v>
      </c>
      <c r="D330" s="39">
        <v>99.5</v>
      </c>
      <c r="E330" s="174">
        <v>91</v>
      </c>
      <c r="F330" s="39">
        <v>91</v>
      </c>
      <c r="G330" s="39"/>
      <c r="H330" s="38"/>
    </row>
    <row r="331" customHeight="1" spans="1:8">
      <c r="A331" s="7">
        <v>36</v>
      </c>
      <c r="B331" s="38" t="s">
        <v>912</v>
      </c>
      <c r="C331" s="38">
        <v>36</v>
      </c>
      <c r="D331" s="39">
        <v>96.5</v>
      </c>
      <c r="E331" s="174">
        <v>89</v>
      </c>
      <c r="F331" s="39">
        <v>85</v>
      </c>
      <c r="G331" s="39"/>
      <c r="H331" s="38"/>
    </row>
    <row r="332" customHeight="1" spans="1:8">
      <c r="A332" s="7">
        <v>37</v>
      </c>
      <c r="B332" s="38" t="s">
        <v>913</v>
      </c>
      <c r="C332" s="38">
        <v>37</v>
      </c>
      <c r="D332" s="39">
        <v>95</v>
      </c>
      <c r="E332" s="174">
        <v>89</v>
      </c>
      <c r="F332" s="39">
        <v>82</v>
      </c>
      <c r="G332" s="39"/>
      <c r="H332" s="38"/>
    </row>
    <row r="333" customHeight="1" spans="1:8">
      <c r="A333" s="7">
        <v>38</v>
      </c>
      <c r="B333" s="38" t="s">
        <v>914</v>
      </c>
      <c r="C333" s="38">
        <v>38</v>
      </c>
      <c r="D333" s="39">
        <v>86</v>
      </c>
      <c r="E333" s="174">
        <v>52</v>
      </c>
      <c r="F333" s="39">
        <v>77</v>
      </c>
      <c r="G333" s="39"/>
      <c r="H333" s="38"/>
    </row>
    <row r="334" customHeight="1" spans="1:8">
      <c r="A334" s="7">
        <v>39</v>
      </c>
      <c r="B334" s="38" t="s">
        <v>915</v>
      </c>
      <c r="C334" s="38">
        <v>39</v>
      </c>
      <c r="D334" s="39">
        <v>97.5</v>
      </c>
      <c r="E334" s="174">
        <v>89</v>
      </c>
      <c r="F334" s="39">
        <v>95.5</v>
      </c>
      <c r="G334" s="39"/>
      <c r="H334" s="38"/>
    </row>
    <row r="335" customHeight="1" spans="1:8">
      <c r="A335" s="7">
        <v>40</v>
      </c>
      <c r="B335" s="38" t="s">
        <v>916</v>
      </c>
      <c r="C335" s="38">
        <v>40</v>
      </c>
      <c r="D335" s="39">
        <v>91.5</v>
      </c>
      <c r="E335" s="174">
        <v>77.5</v>
      </c>
      <c r="F335" s="39">
        <v>93</v>
      </c>
      <c r="G335" s="39"/>
      <c r="H335" s="38"/>
    </row>
    <row r="336" customHeight="1" spans="1:8">
      <c r="A336" s="7">
        <v>41</v>
      </c>
      <c r="B336" s="68" t="s">
        <v>917</v>
      </c>
      <c r="C336" s="38">
        <v>41</v>
      </c>
      <c r="D336" s="39">
        <v>99</v>
      </c>
      <c r="E336" s="174">
        <v>83.5</v>
      </c>
      <c r="F336" s="39">
        <v>96.5</v>
      </c>
      <c r="G336" s="39"/>
      <c r="H336" s="38"/>
    </row>
    <row r="337" customHeight="1" spans="1:8">
      <c r="A337" s="7">
        <v>42</v>
      </c>
      <c r="B337" s="47" t="s">
        <v>918</v>
      </c>
      <c r="C337" s="38">
        <v>42</v>
      </c>
      <c r="D337" s="39">
        <v>96.5</v>
      </c>
      <c r="E337" s="174">
        <v>79</v>
      </c>
      <c r="F337" s="39">
        <v>97</v>
      </c>
      <c r="G337" s="39"/>
      <c r="H337" s="38"/>
    </row>
    <row r="338" customHeight="1" spans="1:8">
      <c r="A338" s="7">
        <v>43</v>
      </c>
      <c r="B338" s="47" t="s">
        <v>919</v>
      </c>
      <c r="C338" s="38">
        <v>43</v>
      </c>
      <c r="D338" s="39">
        <v>91.5</v>
      </c>
      <c r="E338" s="174">
        <v>62.5</v>
      </c>
      <c r="F338" s="39">
        <v>95</v>
      </c>
      <c r="G338" s="39"/>
      <c r="H338" s="38"/>
    </row>
    <row r="339" customHeight="1" spans="1:8">
      <c r="A339" s="7">
        <v>44</v>
      </c>
      <c r="B339" s="47" t="s">
        <v>920</v>
      </c>
      <c r="C339" s="38">
        <v>44</v>
      </c>
      <c r="D339" s="39">
        <v>83</v>
      </c>
      <c r="E339" s="174">
        <v>63</v>
      </c>
      <c r="F339" s="39">
        <v>86</v>
      </c>
      <c r="G339" s="39"/>
      <c r="H339" s="38"/>
    </row>
    <row r="340" customHeight="1" spans="1:8">
      <c r="A340" s="62">
        <v>45</v>
      </c>
      <c r="B340" s="213" t="s">
        <v>921</v>
      </c>
      <c r="C340" s="214">
        <v>45</v>
      </c>
      <c r="D340" s="62" t="s">
        <v>288</v>
      </c>
      <c r="E340" s="62" t="s">
        <v>288</v>
      </c>
      <c r="F340" s="62" t="s">
        <v>288</v>
      </c>
      <c r="G340" s="197"/>
      <c r="H340" s="63" t="s">
        <v>738</v>
      </c>
    </row>
    <row r="341" customHeight="1" spans="1:8">
      <c r="A341" s="46" t="s">
        <v>90</v>
      </c>
      <c r="B341" s="47"/>
      <c r="C341" s="175"/>
      <c r="D341" s="7">
        <f>SUM(D296:D340)</f>
        <v>4132.5</v>
      </c>
      <c r="E341" s="7">
        <f>SUM(E296:E340)</f>
        <v>3495.5</v>
      </c>
      <c r="F341" s="7">
        <f>SUM(F296:F340)</f>
        <v>3883</v>
      </c>
      <c r="G341" s="50"/>
      <c r="H341" s="38"/>
    </row>
    <row r="342" customHeight="1" spans="1:8">
      <c r="A342" s="48" t="s">
        <v>91</v>
      </c>
      <c r="B342" s="49"/>
      <c r="C342" s="215"/>
      <c r="D342" s="50">
        <f>AVERAGE(D296:D340)</f>
        <v>93.9204545454545</v>
      </c>
      <c r="E342" s="50">
        <f>AVERAGE(E296:E340)</f>
        <v>79.4431818181818</v>
      </c>
      <c r="F342" s="50">
        <f>AVERAGE(F296:F340)</f>
        <v>88.25</v>
      </c>
      <c r="G342" s="50" t="e">
        <f>AVERAGE(G298:G340)</f>
        <v>#DIV/0!</v>
      </c>
      <c r="H342" s="205"/>
    </row>
    <row r="343" customHeight="1" spans="1:8">
      <c r="A343" s="125" t="s">
        <v>167</v>
      </c>
      <c r="B343" s="125"/>
      <c r="C343" s="206"/>
      <c r="D343" s="15">
        <f>COUNTIF(D296:D340,"&gt;=90")</f>
        <v>36</v>
      </c>
      <c r="E343" s="15">
        <f>COUNTIF(E296:E340,"&gt;=90")</f>
        <v>8</v>
      </c>
      <c r="F343" s="15">
        <f>COUNTIF(F296:F340,"&gt;=90")</f>
        <v>25</v>
      </c>
      <c r="G343" s="52">
        <f>COUNTIFS(G295:G339,"&gt;=180")</f>
        <v>0</v>
      </c>
      <c r="H343" s="52"/>
    </row>
    <row r="344" customHeight="1" spans="1:8">
      <c r="A344" s="125" t="s">
        <v>168</v>
      </c>
      <c r="B344" s="125"/>
      <c r="C344" s="52"/>
      <c r="D344" s="15">
        <f>COUNTIF(D296:D340,"&gt;=75")-D343</f>
        <v>7</v>
      </c>
      <c r="E344" s="15">
        <f>COUNTIF(E296:E340,"&gt;=75")-E343</f>
        <v>22</v>
      </c>
      <c r="F344" s="15">
        <f>COUNTIF(F296:F340,"&gt;=75")-F343</f>
        <v>13</v>
      </c>
      <c r="G344" s="52">
        <f>COUNTIFS(G296:G339,"&gt;=150",G296:G339,"&lt;180")</f>
        <v>0</v>
      </c>
      <c r="H344" s="52"/>
    </row>
    <row r="345" customHeight="1" spans="1:8">
      <c r="A345" s="125" t="s">
        <v>169</v>
      </c>
      <c r="B345" s="125"/>
      <c r="C345" s="52"/>
      <c r="D345" s="15">
        <f>COUNTIF(D296:D340,"&gt;=60")-D343-D344</f>
        <v>1</v>
      </c>
      <c r="E345" s="15">
        <f>COUNTIF(E296:E340,"&gt;=60")-E343-E344</f>
        <v>11</v>
      </c>
      <c r="F345" s="15">
        <f>COUNTIF(F296:F340,"&gt;=60")-F343-F344</f>
        <v>4</v>
      </c>
      <c r="G345" s="52">
        <f>COUNTIFS(G297:G340,"&gt;=120",G297:G340,"&lt;150")</f>
        <v>0</v>
      </c>
      <c r="H345" s="52"/>
    </row>
    <row r="346" customHeight="1" spans="1:8">
      <c r="A346" s="125" t="s">
        <v>170</v>
      </c>
      <c r="B346" s="125"/>
      <c r="C346" s="52"/>
      <c r="D346" s="15">
        <f>COUNTIF(D296:D340,"&gt;=40")-D343-D344-D345</f>
        <v>0</v>
      </c>
      <c r="E346" s="15">
        <f>COUNTIF(E296:E340,"&gt;=40")-E343-E344-E345</f>
        <v>3</v>
      </c>
      <c r="F346" s="15">
        <f>COUNTIF(F296:F340,"&gt;=40")-F343-F344-F345</f>
        <v>2</v>
      </c>
      <c r="G346" s="52">
        <f>COUNTIFS(G298:G341,"&gt;=80",G298:G341,"&lt;120")</f>
        <v>0</v>
      </c>
      <c r="H346" s="52"/>
    </row>
    <row r="347" customHeight="1" spans="1:8">
      <c r="A347" s="125" t="s">
        <v>171</v>
      </c>
      <c r="B347" s="125"/>
      <c r="C347" s="18"/>
      <c r="D347" s="15">
        <f>COUNTIF(D296:D340,"&lt;40")</f>
        <v>0</v>
      </c>
      <c r="E347" s="15">
        <f>COUNTIF(E296:E340,"&lt;40")</f>
        <v>0</v>
      </c>
      <c r="F347" s="15">
        <f>COUNTIF(F296:F340,"&lt;40")</f>
        <v>0</v>
      </c>
      <c r="G347" s="15">
        <f>COUNTIF(G296:G340,"&lt;120")</f>
        <v>0</v>
      </c>
      <c r="H347" s="52"/>
    </row>
    <row r="348" customHeight="1" spans="1:8">
      <c r="A348" s="125" t="s">
        <v>96</v>
      </c>
      <c r="B348" s="125"/>
      <c r="C348" s="18"/>
      <c r="D348" s="18">
        <f>D343/SUM(D343:D347)</f>
        <v>0.818181818181818</v>
      </c>
      <c r="E348" s="18">
        <f>E343/SUM(E343:E347)</f>
        <v>0.181818181818182</v>
      </c>
      <c r="F348" s="18">
        <f>F343/SUM(F343:F347)</f>
        <v>0.568181818181818</v>
      </c>
      <c r="G348" s="18" t="e">
        <f>G343/SUM(G343:G347)</f>
        <v>#DIV/0!</v>
      </c>
      <c r="H348" s="52"/>
    </row>
    <row r="349" customHeight="1" spans="1:8">
      <c r="A349" s="125" t="s">
        <v>97</v>
      </c>
      <c r="B349" s="125"/>
      <c r="C349" s="21"/>
      <c r="D349" s="18">
        <f>SUM(D343:D345)/SUM(D343:D347)</f>
        <v>1</v>
      </c>
      <c r="E349" s="18">
        <f>SUM(E343:E345)/SUM(E343:E347)</f>
        <v>0.931818181818182</v>
      </c>
      <c r="F349" s="18">
        <f>SUM(F343:F345)/SUM(F343:F347)</f>
        <v>0.954545454545455</v>
      </c>
      <c r="G349" s="7"/>
      <c r="H349" s="52"/>
    </row>
    <row r="350" customHeight="1" spans="1:8">
      <c r="A350" s="125" t="s">
        <v>98</v>
      </c>
      <c r="B350" s="125"/>
      <c r="C350" s="21"/>
      <c r="D350" s="21">
        <f>STDEV(D296:D340)</f>
        <v>5.71609638898072</v>
      </c>
      <c r="E350" s="21">
        <f>STDEV(E296:E340)</f>
        <v>12.1474544702052</v>
      </c>
      <c r="F350" s="21">
        <f>STDEV(F296:F340)</f>
        <v>12.2548044683765</v>
      </c>
      <c r="G350" s="21" t="e">
        <f>STDEV(G296:G340)</f>
        <v>#DIV/0!</v>
      </c>
      <c r="H350" s="52"/>
    </row>
    <row r="351" customHeight="1" spans="1:7">
      <c r="A351" s="35"/>
      <c r="B351" s="35"/>
      <c r="C351" s="35"/>
      <c r="D351" s="35"/>
      <c r="E351" s="35"/>
      <c r="F351" s="35"/>
      <c r="G351" s="35"/>
    </row>
    <row r="352" ht="20" customHeight="1" spans="1:8">
      <c r="A352" s="36" t="s">
        <v>922</v>
      </c>
      <c r="B352" s="36"/>
      <c r="C352" s="36"/>
      <c r="D352" s="36"/>
      <c r="E352" s="36"/>
      <c r="F352" s="36"/>
      <c r="G352" s="36"/>
      <c r="H352" s="36"/>
    </row>
    <row r="353" customHeight="1" spans="1:8">
      <c r="A353" s="7" t="s">
        <v>245</v>
      </c>
      <c r="B353" s="37" t="s">
        <v>246</v>
      </c>
      <c r="C353" s="38" t="s">
        <v>646</v>
      </c>
      <c r="D353" s="38" t="s">
        <v>1</v>
      </c>
      <c r="E353" s="38" t="s">
        <v>99</v>
      </c>
      <c r="F353" s="38" t="s">
        <v>124</v>
      </c>
      <c r="G353" s="38" t="s">
        <v>90</v>
      </c>
      <c r="H353" s="38" t="s">
        <v>647</v>
      </c>
    </row>
    <row r="354" customHeight="1" spans="1:8">
      <c r="A354" s="7">
        <v>1</v>
      </c>
      <c r="B354" s="38" t="s">
        <v>923</v>
      </c>
      <c r="C354" s="38">
        <v>1</v>
      </c>
      <c r="D354" s="39">
        <v>96</v>
      </c>
      <c r="E354" s="39">
        <v>92.5</v>
      </c>
      <c r="F354" s="39">
        <v>99</v>
      </c>
      <c r="G354" s="50"/>
      <c r="H354" s="38"/>
    </row>
    <row r="355" customHeight="1" spans="1:8">
      <c r="A355" s="7">
        <v>2</v>
      </c>
      <c r="B355" s="38" t="s">
        <v>924</v>
      </c>
      <c r="C355" s="38">
        <v>2</v>
      </c>
      <c r="D355" s="39">
        <v>91</v>
      </c>
      <c r="E355" s="39">
        <v>73.5</v>
      </c>
      <c r="F355" s="39">
        <v>93</v>
      </c>
      <c r="G355" s="50"/>
      <c r="H355" s="38"/>
    </row>
    <row r="356" customHeight="1" spans="1:8">
      <c r="A356" s="7">
        <v>3</v>
      </c>
      <c r="B356" s="38" t="s">
        <v>925</v>
      </c>
      <c r="C356" s="38">
        <v>3</v>
      </c>
      <c r="D356" s="39">
        <v>96</v>
      </c>
      <c r="E356" s="39">
        <v>95</v>
      </c>
      <c r="F356" s="39">
        <v>98</v>
      </c>
      <c r="G356" s="50"/>
      <c r="H356" s="38"/>
    </row>
    <row r="357" customHeight="1" spans="1:8">
      <c r="A357" s="7">
        <v>4</v>
      </c>
      <c r="B357" s="38" t="s">
        <v>926</v>
      </c>
      <c r="C357" s="38">
        <v>4</v>
      </c>
      <c r="D357" s="39">
        <v>98</v>
      </c>
      <c r="E357" s="39">
        <v>96</v>
      </c>
      <c r="F357" s="39">
        <v>97</v>
      </c>
      <c r="G357" s="50"/>
      <c r="H357" s="38"/>
    </row>
    <row r="358" customHeight="1" spans="1:8">
      <c r="A358" s="7">
        <v>5</v>
      </c>
      <c r="B358" s="38" t="s">
        <v>927</v>
      </c>
      <c r="C358" s="38">
        <v>5</v>
      </c>
      <c r="D358" s="39">
        <v>85</v>
      </c>
      <c r="E358" s="39">
        <v>70</v>
      </c>
      <c r="F358" s="39">
        <v>93</v>
      </c>
      <c r="G358" s="50"/>
      <c r="H358" s="38"/>
    </row>
    <row r="359" customHeight="1" spans="1:8">
      <c r="A359" s="7">
        <v>6</v>
      </c>
      <c r="B359" s="38" t="s">
        <v>928</v>
      </c>
      <c r="C359" s="38">
        <v>6</v>
      </c>
      <c r="D359" s="39">
        <v>97.5</v>
      </c>
      <c r="E359" s="39">
        <v>69</v>
      </c>
      <c r="F359" s="39">
        <v>92.5</v>
      </c>
      <c r="G359" s="50"/>
      <c r="H359" s="38"/>
    </row>
    <row r="360" customHeight="1" spans="1:8">
      <c r="A360" s="7">
        <v>7</v>
      </c>
      <c r="B360" s="38" t="s">
        <v>929</v>
      </c>
      <c r="C360" s="38">
        <v>7</v>
      </c>
      <c r="D360" s="39">
        <v>97.5</v>
      </c>
      <c r="E360" s="39">
        <v>93.5</v>
      </c>
      <c r="F360" s="39">
        <v>93</v>
      </c>
      <c r="G360" s="50"/>
      <c r="H360" s="38"/>
    </row>
    <row r="361" customHeight="1" spans="1:8">
      <c r="A361" s="7">
        <v>8</v>
      </c>
      <c r="B361" s="38" t="s">
        <v>930</v>
      </c>
      <c r="C361" s="38">
        <v>8</v>
      </c>
      <c r="D361" s="39">
        <v>97.5</v>
      </c>
      <c r="E361" s="39">
        <v>97</v>
      </c>
      <c r="F361" s="39">
        <v>97</v>
      </c>
      <c r="G361" s="50"/>
      <c r="H361" s="38"/>
    </row>
    <row r="362" customHeight="1" spans="1:8">
      <c r="A362" s="7">
        <v>9</v>
      </c>
      <c r="B362" s="38" t="s">
        <v>931</v>
      </c>
      <c r="C362" s="38">
        <v>9</v>
      </c>
      <c r="D362" s="39">
        <v>97</v>
      </c>
      <c r="E362" s="39">
        <v>96.5</v>
      </c>
      <c r="F362" s="39">
        <v>100</v>
      </c>
      <c r="G362" s="135"/>
      <c r="H362" s="38"/>
    </row>
    <row r="363" customHeight="1" spans="1:8">
      <c r="A363" s="7">
        <v>10</v>
      </c>
      <c r="B363" s="38" t="s">
        <v>932</v>
      </c>
      <c r="C363" s="38">
        <v>10</v>
      </c>
      <c r="D363" s="39">
        <v>92.5</v>
      </c>
      <c r="E363" s="39">
        <v>95.5</v>
      </c>
      <c r="F363" s="39">
        <v>93</v>
      </c>
      <c r="G363" s="39"/>
      <c r="H363" s="38"/>
    </row>
    <row r="364" customHeight="1" spans="1:8">
      <c r="A364" s="7">
        <v>11</v>
      </c>
      <c r="B364" s="38" t="s">
        <v>933</v>
      </c>
      <c r="C364" s="38">
        <v>11</v>
      </c>
      <c r="D364" s="39">
        <v>89</v>
      </c>
      <c r="E364" s="39">
        <v>79.5</v>
      </c>
      <c r="F364" s="39">
        <v>82.5</v>
      </c>
      <c r="G364" s="39"/>
      <c r="H364" s="38"/>
    </row>
    <row r="365" customHeight="1" spans="1:8">
      <c r="A365" s="7">
        <v>12</v>
      </c>
      <c r="B365" s="38" t="s">
        <v>934</v>
      </c>
      <c r="C365" s="38">
        <v>12</v>
      </c>
      <c r="D365" s="39">
        <v>93</v>
      </c>
      <c r="E365" s="39">
        <v>80</v>
      </c>
      <c r="F365" s="39">
        <v>96</v>
      </c>
      <c r="G365" s="39"/>
      <c r="H365" s="38"/>
    </row>
    <row r="366" customHeight="1" spans="1:8">
      <c r="A366" s="7">
        <v>13</v>
      </c>
      <c r="B366" s="38" t="s">
        <v>935</v>
      </c>
      <c r="C366" s="38">
        <v>13</v>
      </c>
      <c r="D366" s="39">
        <v>93</v>
      </c>
      <c r="E366" s="39">
        <v>75.5</v>
      </c>
      <c r="F366" s="39">
        <v>97</v>
      </c>
      <c r="G366" s="39"/>
      <c r="H366" s="38"/>
    </row>
    <row r="367" customHeight="1" spans="1:8">
      <c r="A367" s="7">
        <v>14</v>
      </c>
      <c r="B367" s="38" t="s">
        <v>936</v>
      </c>
      <c r="C367" s="38">
        <v>14</v>
      </c>
      <c r="D367" s="39">
        <v>94.5</v>
      </c>
      <c r="E367" s="39">
        <v>89.5</v>
      </c>
      <c r="F367" s="39">
        <v>95</v>
      </c>
      <c r="G367" s="39"/>
      <c r="H367" s="38"/>
    </row>
    <row r="368" customHeight="1" spans="1:8">
      <c r="A368" s="7">
        <v>15</v>
      </c>
      <c r="B368" s="38" t="s">
        <v>937</v>
      </c>
      <c r="C368" s="38">
        <v>15</v>
      </c>
      <c r="D368" s="39">
        <v>95.5</v>
      </c>
      <c r="E368" s="39">
        <v>85.5</v>
      </c>
      <c r="F368" s="39">
        <v>91.5</v>
      </c>
      <c r="G368" s="39"/>
      <c r="H368" s="38"/>
    </row>
    <row r="369" customHeight="1" spans="1:8">
      <c r="A369" s="7">
        <v>16</v>
      </c>
      <c r="B369" s="38" t="s">
        <v>938</v>
      </c>
      <c r="C369" s="38">
        <v>16</v>
      </c>
      <c r="D369" s="39">
        <v>75.5</v>
      </c>
      <c r="E369" s="39">
        <v>62.5</v>
      </c>
      <c r="F369" s="39">
        <v>84</v>
      </c>
      <c r="G369" s="39"/>
      <c r="H369" s="38"/>
    </row>
    <row r="370" customHeight="1" spans="1:8">
      <c r="A370" s="7">
        <v>17</v>
      </c>
      <c r="B370" s="38" t="s">
        <v>939</v>
      </c>
      <c r="C370" s="38">
        <v>17</v>
      </c>
      <c r="D370" s="39">
        <v>87</v>
      </c>
      <c r="E370" s="39">
        <v>76.5</v>
      </c>
      <c r="F370" s="39">
        <v>73</v>
      </c>
      <c r="G370" s="39"/>
      <c r="H370" s="38"/>
    </row>
    <row r="371" customHeight="1" spans="1:8">
      <c r="A371" s="7">
        <v>18</v>
      </c>
      <c r="B371" s="38" t="s">
        <v>940</v>
      </c>
      <c r="C371" s="38">
        <v>18</v>
      </c>
      <c r="D371" s="39">
        <v>82</v>
      </c>
      <c r="E371" s="39">
        <v>74</v>
      </c>
      <c r="F371" s="39">
        <v>72.5</v>
      </c>
      <c r="G371" s="39"/>
      <c r="H371" s="38"/>
    </row>
    <row r="372" customHeight="1" spans="1:8">
      <c r="A372" s="7">
        <v>19</v>
      </c>
      <c r="B372" s="38" t="s">
        <v>941</v>
      </c>
      <c r="C372" s="38">
        <v>19</v>
      </c>
      <c r="D372" s="39">
        <v>98.5</v>
      </c>
      <c r="E372" s="39">
        <v>90</v>
      </c>
      <c r="F372" s="39">
        <v>91.5</v>
      </c>
      <c r="G372" s="39"/>
      <c r="H372" s="38"/>
    </row>
    <row r="373" customHeight="1" spans="1:8">
      <c r="A373" s="7">
        <v>20</v>
      </c>
      <c r="B373" s="38" t="s">
        <v>942</v>
      </c>
      <c r="C373" s="38">
        <v>20</v>
      </c>
      <c r="D373" s="39">
        <v>98</v>
      </c>
      <c r="E373" s="39">
        <v>79</v>
      </c>
      <c r="F373" s="39">
        <v>93.5</v>
      </c>
      <c r="G373" s="39"/>
      <c r="H373" s="38"/>
    </row>
    <row r="374" customHeight="1" spans="1:8">
      <c r="A374" s="7">
        <v>21</v>
      </c>
      <c r="B374" s="38" t="s">
        <v>943</v>
      </c>
      <c r="C374" s="38">
        <v>21</v>
      </c>
      <c r="D374" s="39">
        <v>96.5</v>
      </c>
      <c r="E374" s="39">
        <v>94.5</v>
      </c>
      <c r="F374" s="39">
        <v>90</v>
      </c>
      <c r="G374" s="39"/>
      <c r="H374" s="38"/>
    </row>
    <row r="375" customHeight="1" spans="1:8">
      <c r="A375" s="7">
        <v>22</v>
      </c>
      <c r="B375" s="38" t="s">
        <v>944</v>
      </c>
      <c r="C375" s="38">
        <v>22</v>
      </c>
      <c r="D375" s="39">
        <v>94.5</v>
      </c>
      <c r="E375" s="39">
        <v>75.5</v>
      </c>
      <c r="F375" s="39">
        <v>90</v>
      </c>
      <c r="G375" s="39"/>
      <c r="H375" s="38"/>
    </row>
    <row r="376" customHeight="1" spans="1:8">
      <c r="A376" s="7">
        <v>23</v>
      </c>
      <c r="B376" s="38" t="s">
        <v>945</v>
      </c>
      <c r="C376" s="38">
        <v>23</v>
      </c>
      <c r="D376" s="39">
        <v>97.5</v>
      </c>
      <c r="E376" s="39">
        <v>91</v>
      </c>
      <c r="F376" s="39">
        <v>98</v>
      </c>
      <c r="G376" s="39"/>
      <c r="H376" s="38"/>
    </row>
    <row r="377" customHeight="1" spans="1:8">
      <c r="A377" s="7">
        <v>24</v>
      </c>
      <c r="B377" s="38" t="s">
        <v>946</v>
      </c>
      <c r="C377" s="38">
        <v>24</v>
      </c>
      <c r="D377" s="39">
        <v>95.5</v>
      </c>
      <c r="E377" s="39">
        <v>80</v>
      </c>
      <c r="F377" s="39">
        <v>95</v>
      </c>
      <c r="G377" s="39"/>
      <c r="H377" s="38"/>
    </row>
    <row r="378" customHeight="1" spans="1:8">
      <c r="A378" s="7">
        <v>25</v>
      </c>
      <c r="B378" s="38" t="s">
        <v>947</v>
      </c>
      <c r="C378" s="38">
        <v>25</v>
      </c>
      <c r="D378" s="39">
        <v>92</v>
      </c>
      <c r="E378" s="39">
        <v>85</v>
      </c>
      <c r="F378" s="39">
        <v>97.5</v>
      </c>
      <c r="G378" s="39"/>
      <c r="H378" s="38"/>
    </row>
    <row r="379" customHeight="1" spans="1:8">
      <c r="A379" s="7">
        <v>26</v>
      </c>
      <c r="B379" s="38" t="s">
        <v>948</v>
      </c>
      <c r="C379" s="38">
        <v>26</v>
      </c>
      <c r="D379" s="39">
        <v>99.5</v>
      </c>
      <c r="E379" s="39">
        <v>87.5</v>
      </c>
      <c r="F379" s="39">
        <v>100</v>
      </c>
      <c r="G379" s="39"/>
      <c r="H379" s="38"/>
    </row>
    <row r="380" customHeight="1" spans="1:8">
      <c r="A380" s="7">
        <v>27</v>
      </c>
      <c r="B380" s="38" t="s">
        <v>949</v>
      </c>
      <c r="C380" s="38">
        <v>27</v>
      </c>
      <c r="D380" s="39">
        <v>98.5</v>
      </c>
      <c r="E380" s="39">
        <v>90</v>
      </c>
      <c r="F380" s="39">
        <v>98</v>
      </c>
      <c r="G380" s="39"/>
      <c r="H380" s="38"/>
    </row>
    <row r="381" customHeight="1" spans="1:8">
      <c r="A381" s="7">
        <v>28</v>
      </c>
      <c r="B381" s="38" t="s">
        <v>950</v>
      </c>
      <c r="C381" s="38">
        <v>28</v>
      </c>
      <c r="D381" s="39">
        <v>99</v>
      </c>
      <c r="E381" s="39">
        <v>91.5</v>
      </c>
      <c r="F381" s="39">
        <v>100</v>
      </c>
      <c r="G381" s="39"/>
      <c r="H381" s="38"/>
    </row>
    <row r="382" customHeight="1" spans="1:8">
      <c r="A382" s="7">
        <v>29</v>
      </c>
      <c r="B382" s="38" t="s">
        <v>951</v>
      </c>
      <c r="C382" s="38">
        <v>29</v>
      </c>
      <c r="D382" s="39">
        <v>96</v>
      </c>
      <c r="E382" s="39">
        <v>97</v>
      </c>
      <c r="F382" s="39">
        <v>97</v>
      </c>
      <c r="G382" s="39"/>
      <c r="H382" s="38"/>
    </row>
    <row r="383" customHeight="1" spans="1:8">
      <c r="A383" s="7">
        <v>30</v>
      </c>
      <c r="B383" s="38" t="s">
        <v>952</v>
      </c>
      <c r="C383" s="38">
        <v>30</v>
      </c>
      <c r="D383" s="39">
        <v>67</v>
      </c>
      <c r="E383" s="39">
        <v>61</v>
      </c>
      <c r="F383" s="39">
        <v>63</v>
      </c>
      <c r="G383" s="39"/>
      <c r="H383" s="38"/>
    </row>
    <row r="384" customHeight="1" spans="1:8">
      <c r="A384" s="7">
        <v>31</v>
      </c>
      <c r="B384" s="38" t="s">
        <v>953</v>
      </c>
      <c r="C384" s="38">
        <v>31</v>
      </c>
      <c r="D384" s="39">
        <v>93</v>
      </c>
      <c r="E384" s="39">
        <v>63</v>
      </c>
      <c r="F384" s="39">
        <v>83.5</v>
      </c>
      <c r="G384" s="39"/>
      <c r="H384" s="38"/>
    </row>
    <row r="385" customHeight="1" spans="1:8">
      <c r="A385" s="7">
        <v>32</v>
      </c>
      <c r="B385" s="38" t="s">
        <v>954</v>
      </c>
      <c r="C385" s="38">
        <v>32</v>
      </c>
      <c r="D385" s="39">
        <v>98.5</v>
      </c>
      <c r="E385" s="39">
        <v>81</v>
      </c>
      <c r="F385" s="39">
        <v>100</v>
      </c>
      <c r="G385" s="39"/>
      <c r="H385" s="38"/>
    </row>
    <row r="386" customHeight="1" spans="1:8">
      <c r="A386" s="7">
        <v>33</v>
      </c>
      <c r="B386" s="38" t="s">
        <v>955</v>
      </c>
      <c r="C386" s="38">
        <v>33</v>
      </c>
      <c r="D386" s="39">
        <v>95</v>
      </c>
      <c r="E386" s="39">
        <v>76.5</v>
      </c>
      <c r="F386" s="39">
        <v>97</v>
      </c>
      <c r="G386" s="39"/>
      <c r="H386" s="38"/>
    </row>
    <row r="387" customHeight="1" spans="1:8">
      <c r="A387" s="7">
        <v>34</v>
      </c>
      <c r="B387" s="38" t="s">
        <v>956</v>
      </c>
      <c r="C387" s="38">
        <v>34</v>
      </c>
      <c r="D387" s="39">
        <v>87.5</v>
      </c>
      <c r="E387" s="39">
        <v>85.5</v>
      </c>
      <c r="F387" s="39">
        <v>94.5</v>
      </c>
      <c r="G387" s="39"/>
      <c r="H387" s="38"/>
    </row>
    <row r="388" customHeight="1" spans="1:8">
      <c r="A388" s="7">
        <v>35</v>
      </c>
      <c r="B388" s="38" t="s">
        <v>957</v>
      </c>
      <c r="C388" s="38">
        <v>35</v>
      </c>
      <c r="D388" s="39">
        <v>94</v>
      </c>
      <c r="E388" s="39">
        <v>70.5</v>
      </c>
      <c r="F388" s="39">
        <v>89</v>
      </c>
      <c r="G388" s="39"/>
      <c r="H388" s="38"/>
    </row>
    <row r="389" customHeight="1" spans="1:8">
      <c r="A389" s="7">
        <v>36</v>
      </c>
      <c r="B389" s="38" t="s">
        <v>958</v>
      </c>
      <c r="C389" s="38">
        <v>36</v>
      </c>
      <c r="D389" s="39">
        <v>99.5</v>
      </c>
      <c r="E389" s="39">
        <v>87</v>
      </c>
      <c r="F389" s="39">
        <v>99</v>
      </c>
      <c r="G389" s="39"/>
      <c r="H389" s="38"/>
    </row>
    <row r="390" customHeight="1" spans="1:8">
      <c r="A390" s="7">
        <v>37</v>
      </c>
      <c r="B390" s="38" t="s">
        <v>959</v>
      </c>
      <c r="C390" s="38">
        <v>37</v>
      </c>
      <c r="D390" s="39">
        <v>91.5</v>
      </c>
      <c r="E390" s="39">
        <v>86.5</v>
      </c>
      <c r="F390" s="39">
        <v>97</v>
      </c>
      <c r="G390" s="39"/>
      <c r="H390" s="38"/>
    </row>
    <row r="391" customHeight="1" spans="1:8">
      <c r="A391" s="7">
        <v>38</v>
      </c>
      <c r="B391" s="71" t="s">
        <v>960</v>
      </c>
      <c r="C391" s="38">
        <v>38</v>
      </c>
      <c r="D391" s="39">
        <v>90.5</v>
      </c>
      <c r="E391" s="39">
        <v>72</v>
      </c>
      <c r="F391" s="39">
        <v>91.5</v>
      </c>
      <c r="G391" s="39"/>
      <c r="H391" s="38"/>
    </row>
    <row r="392" customHeight="1" spans="1:8">
      <c r="A392" s="7">
        <v>39</v>
      </c>
      <c r="B392" s="7" t="s">
        <v>961</v>
      </c>
      <c r="C392" s="38">
        <v>39</v>
      </c>
      <c r="D392" s="39">
        <v>88.5</v>
      </c>
      <c r="E392" s="39">
        <v>70.5</v>
      </c>
      <c r="F392" s="39">
        <v>95</v>
      </c>
      <c r="G392" s="39"/>
      <c r="H392" s="38"/>
    </row>
    <row r="393" customHeight="1" spans="1:8">
      <c r="A393" s="7">
        <v>40</v>
      </c>
      <c r="B393" s="7" t="s">
        <v>962</v>
      </c>
      <c r="C393" s="38">
        <v>40</v>
      </c>
      <c r="D393" s="39">
        <v>87</v>
      </c>
      <c r="E393" s="39">
        <v>63.5</v>
      </c>
      <c r="F393" s="39">
        <v>75</v>
      </c>
      <c r="G393" s="39"/>
      <c r="H393" s="38"/>
    </row>
    <row r="394" customHeight="1" spans="1:8">
      <c r="A394" s="7">
        <v>41</v>
      </c>
      <c r="B394" s="47" t="s">
        <v>963</v>
      </c>
      <c r="C394" s="38">
        <v>41</v>
      </c>
      <c r="D394" s="39">
        <v>85</v>
      </c>
      <c r="E394" s="39">
        <v>51.5</v>
      </c>
      <c r="F394" s="39">
        <v>94</v>
      </c>
      <c r="G394" s="39"/>
      <c r="H394" s="38"/>
    </row>
    <row r="395" customHeight="1" spans="1:8">
      <c r="A395" s="7">
        <v>42</v>
      </c>
      <c r="B395" s="47" t="s">
        <v>964</v>
      </c>
      <c r="C395" s="38">
        <v>42</v>
      </c>
      <c r="D395" s="39">
        <v>87.5</v>
      </c>
      <c r="E395" s="39">
        <v>69</v>
      </c>
      <c r="F395" s="39">
        <v>69</v>
      </c>
      <c r="G395" s="39"/>
      <c r="H395" s="38"/>
    </row>
    <row r="396" customHeight="1" spans="1:8">
      <c r="A396" s="7">
        <v>43</v>
      </c>
      <c r="B396" s="47" t="s">
        <v>965</v>
      </c>
      <c r="C396" s="38">
        <v>43</v>
      </c>
      <c r="D396" s="39">
        <v>92.5</v>
      </c>
      <c r="E396" s="39">
        <v>69.5</v>
      </c>
      <c r="F396" s="39">
        <v>74</v>
      </c>
      <c r="G396" s="39"/>
      <c r="H396" s="38"/>
    </row>
    <row r="397" customHeight="1" spans="1:8">
      <c r="A397" s="7">
        <v>44</v>
      </c>
      <c r="B397" s="47" t="s">
        <v>966</v>
      </c>
      <c r="C397" s="38">
        <v>44</v>
      </c>
      <c r="D397" s="39">
        <v>98</v>
      </c>
      <c r="E397" s="39">
        <v>97</v>
      </c>
      <c r="F397" s="39">
        <v>96</v>
      </c>
      <c r="G397" s="39"/>
      <c r="H397" s="38" t="s">
        <v>738</v>
      </c>
    </row>
    <row r="398" customHeight="1" spans="1:8">
      <c r="A398" s="7">
        <v>45</v>
      </c>
      <c r="B398" s="47"/>
      <c r="C398" s="175"/>
      <c r="D398" s="7"/>
      <c r="E398" s="7"/>
      <c r="F398" s="7"/>
      <c r="G398" s="39"/>
      <c r="H398" s="38"/>
    </row>
    <row r="399" customHeight="1" spans="1:8">
      <c r="A399" s="46" t="s">
        <v>90</v>
      </c>
      <c r="B399" s="47"/>
      <c r="C399" s="175"/>
      <c r="D399" s="7">
        <f>SUM(D354:D398)</f>
        <v>4078</v>
      </c>
      <c r="E399" s="7">
        <f>SUM(E354:E398)</f>
        <v>3566.5</v>
      </c>
      <c r="F399" s="7">
        <f>SUM(F354:F398)</f>
        <v>4015</v>
      </c>
      <c r="G399" s="50"/>
      <c r="H399" s="38"/>
    </row>
    <row r="400" customHeight="1" spans="1:8">
      <c r="A400" s="48" t="s">
        <v>91</v>
      </c>
      <c r="B400" s="49"/>
      <c r="C400" s="215"/>
      <c r="D400" s="50">
        <f>AVERAGE(D354:D398)</f>
        <v>92.6818181818182</v>
      </c>
      <c r="E400" s="50">
        <f>AVERAGE(E354:E398)</f>
        <v>81.0568181818182</v>
      </c>
      <c r="F400" s="50">
        <f>AVERAGE(F354:F398)</f>
        <v>91.25</v>
      </c>
      <c r="G400" s="50" t="e">
        <f>AVERAGE(G356:G398)</f>
        <v>#DIV/0!</v>
      </c>
      <c r="H400" s="205"/>
    </row>
    <row r="401" customHeight="1" spans="1:8">
      <c r="A401" s="125" t="s">
        <v>167</v>
      </c>
      <c r="B401" s="125"/>
      <c r="C401" s="206"/>
      <c r="D401" s="15">
        <f>COUNTIF(D354:D398,"&gt;=90")</f>
        <v>33</v>
      </c>
      <c r="E401" s="15">
        <f>COUNTIF(E354:E398,"&gt;=90")</f>
        <v>14</v>
      </c>
      <c r="F401" s="15">
        <f>COUNTIF(F354:F398,"&gt;=90")</f>
        <v>34</v>
      </c>
      <c r="G401" s="52">
        <f>COUNTIFS(G353:G397,"&gt;=180")</f>
        <v>0</v>
      </c>
      <c r="H401" s="52"/>
    </row>
    <row r="402" customHeight="1" spans="1:8">
      <c r="A402" s="125" t="s">
        <v>168</v>
      </c>
      <c r="B402" s="125"/>
      <c r="C402" s="52"/>
      <c r="D402" s="15">
        <f>COUNTIF(D354:D398,"&gt;=75")-D401</f>
        <v>10</v>
      </c>
      <c r="E402" s="15">
        <f>COUNTIF(E354:E398,"&gt;=75")-E401</f>
        <v>16</v>
      </c>
      <c r="F402" s="15">
        <f>COUNTIF(F354:F398,"&gt;=75")-F401</f>
        <v>5</v>
      </c>
      <c r="G402" s="52">
        <f>COUNTIFS(G354:G397,"&gt;=150",G354:G397,"&lt;180")</f>
        <v>0</v>
      </c>
      <c r="H402" s="52"/>
    </row>
    <row r="403" customHeight="1" spans="1:8">
      <c r="A403" s="125" t="s">
        <v>169</v>
      </c>
      <c r="B403" s="125"/>
      <c r="C403" s="52"/>
      <c r="D403" s="15">
        <f>COUNTIF(D354:D398,"&gt;=60")-D401-D402</f>
        <v>1</v>
      </c>
      <c r="E403" s="15">
        <f>COUNTIF(E354:E398,"&gt;=60")-E401-E402</f>
        <v>13</v>
      </c>
      <c r="F403" s="15">
        <f>COUNTIF(F354:F398,"&gt;=60")-F401-F402</f>
        <v>5</v>
      </c>
      <c r="G403" s="52">
        <f>COUNTIFS(G355:G398,"&gt;=120",G355:G398,"&lt;150")</f>
        <v>0</v>
      </c>
      <c r="H403" s="52"/>
    </row>
    <row r="404" customHeight="1" spans="1:8">
      <c r="A404" s="125" t="s">
        <v>170</v>
      </c>
      <c r="B404" s="125"/>
      <c r="C404" s="52"/>
      <c r="D404" s="15">
        <f>COUNTIF(D354:D398,"&gt;=40")-D401-D402-D403</f>
        <v>0</v>
      </c>
      <c r="E404" s="15">
        <f>COUNTIF(E354:E398,"&gt;=40")-E401-E402-E403</f>
        <v>1</v>
      </c>
      <c r="F404" s="15">
        <f>COUNTIF(F354:F398,"&gt;=40")-F401-F402-F403</f>
        <v>0</v>
      </c>
      <c r="G404" s="52">
        <f>COUNTIFS(G356:G399,"&gt;=80",G356:G399,"&lt;120")</f>
        <v>0</v>
      </c>
      <c r="H404" s="52"/>
    </row>
    <row r="405" customHeight="1" spans="1:8">
      <c r="A405" s="125" t="s">
        <v>171</v>
      </c>
      <c r="B405" s="125"/>
      <c r="C405" s="18"/>
      <c r="D405" s="15">
        <f>COUNTIF(D354:D398,"&lt;40")</f>
        <v>0</v>
      </c>
      <c r="E405" s="15">
        <f>COUNTIF(E354:E398,"&lt;40")</f>
        <v>0</v>
      </c>
      <c r="F405" s="15">
        <f>COUNTIF(F354:F398,"&lt;40")</f>
        <v>0</v>
      </c>
      <c r="G405" s="15">
        <f>COUNTIF(G354:G398,"&lt;120")</f>
        <v>0</v>
      </c>
      <c r="H405" s="52"/>
    </row>
    <row r="406" customHeight="1" spans="1:8">
      <c r="A406" s="125" t="s">
        <v>96</v>
      </c>
      <c r="B406" s="125"/>
      <c r="C406" s="18"/>
      <c r="D406" s="18">
        <f>D401/SUM(D401:D405)</f>
        <v>0.75</v>
      </c>
      <c r="E406" s="18">
        <f>E401/SUM(E401:E405)</f>
        <v>0.318181818181818</v>
      </c>
      <c r="F406" s="18">
        <f>F401/SUM(F401:F405)</f>
        <v>0.772727272727273</v>
      </c>
      <c r="G406" s="18" t="e">
        <f>G401/SUM(G401:G405)</f>
        <v>#DIV/0!</v>
      </c>
      <c r="H406" s="52"/>
    </row>
    <row r="407" customHeight="1" spans="1:8">
      <c r="A407" s="125" t="s">
        <v>97</v>
      </c>
      <c r="B407" s="125"/>
      <c r="C407" s="21"/>
      <c r="D407" s="18">
        <f>SUM(D401:D403)/SUM(D401:D405)</f>
        <v>1</v>
      </c>
      <c r="E407" s="18">
        <f>SUM(E401:E403)/SUM(E401:E405)</f>
        <v>0.977272727272727</v>
      </c>
      <c r="F407" s="18">
        <f>SUM(F401:F403)/SUM(F401:F405)</f>
        <v>1</v>
      </c>
      <c r="G407" s="7"/>
      <c r="H407" s="52"/>
    </row>
    <row r="408" customHeight="1" spans="1:8">
      <c r="A408" s="125" t="s">
        <v>98</v>
      </c>
      <c r="B408" s="125"/>
      <c r="C408" s="21"/>
      <c r="D408" s="21">
        <f>STDEV(D354:D398)</f>
        <v>6.56637922695757</v>
      </c>
      <c r="E408" s="21">
        <f>STDEV(E354:E398)</f>
        <v>11.8317742821543</v>
      </c>
      <c r="F408" s="21">
        <f>STDEV(F354:F398)</f>
        <v>9.22805378962358</v>
      </c>
      <c r="G408" s="21" t="e">
        <f>STDEV(G354:G398)</f>
        <v>#DIV/0!</v>
      </c>
      <c r="H408" s="52"/>
    </row>
    <row r="409" customHeight="1" spans="1:7">
      <c r="A409" s="35"/>
      <c r="B409" s="35"/>
      <c r="C409" s="35"/>
      <c r="D409" s="35"/>
      <c r="E409" s="35"/>
      <c r="F409" s="35"/>
      <c r="G409" s="35"/>
    </row>
    <row r="410" ht="20" customHeight="1" spans="1:8">
      <c r="A410" s="36" t="s">
        <v>967</v>
      </c>
      <c r="B410" s="36"/>
      <c r="C410" s="36"/>
      <c r="D410" s="36"/>
      <c r="E410" s="36"/>
      <c r="F410" s="36"/>
      <c r="G410" s="36"/>
      <c r="H410" s="36"/>
    </row>
    <row r="411" customHeight="1" spans="1:8">
      <c r="A411" s="7" t="s">
        <v>245</v>
      </c>
      <c r="B411" s="37" t="s">
        <v>246</v>
      </c>
      <c r="C411" s="38" t="s">
        <v>646</v>
      </c>
      <c r="D411" s="38" t="s">
        <v>1</v>
      </c>
      <c r="E411" s="38" t="s">
        <v>99</v>
      </c>
      <c r="F411" s="38" t="s">
        <v>124</v>
      </c>
      <c r="G411" s="38" t="s">
        <v>90</v>
      </c>
      <c r="H411" s="38" t="s">
        <v>647</v>
      </c>
    </row>
    <row r="412" customHeight="1" spans="1:8">
      <c r="A412" s="7">
        <v>1</v>
      </c>
      <c r="B412" s="38" t="s">
        <v>968</v>
      </c>
      <c r="C412" s="38">
        <v>1</v>
      </c>
      <c r="D412" s="39">
        <v>96</v>
      </c>
      <c r="E412" s="39">
        <v>71.5</v>
      </c>
      <c r="F412" s="39">
        <v>96</v>
      </c>
      <c r="G412" s="50"/>
      <c r="H412" s="38"/>
    </row>
    <row r="413" customHeight="1" spans="1:8">
      <c r="A413" s="7">
        <v>2</v>
      </c>
      <c r="B413" s="38" t="s">
        <v>969</v>
      </c>
      <c r="C413" s="38">
        <v>2</v>
      </c>
      <c r="D413" s="39">
        <v>94.5</v>
      </c>
      <c r="E413" s="39">
        <v>91.5</v>
      </c>
      <c r="F413" s="39">
        <v>93</v>
      </c>
      <c r="G413" s="50"/>
      <c r="H413" s="38"/>
    </row>
    <row r="414" customHeight="1" spans="1:8">
      <c r="A414" s="7">
        <v>3</v>
      </c>
      <c r="B414" s="38" t="s">
        <v>970</v>
      </c>
      <c r="C414" s="38">
        <v>3</v>
      </c>
      <c r="D414" s="39">
        <v>97.5</v>
      </c>
      <c r="E414" s="39">
        <v>92.5</v>
      </c>
      <c r="F414" s="39">
        <v>97.5</v>
      </c>
      <c r="G414" s="50"/>
      <c r="H414" s="38"/>
    </row>
    <row r="415" customHeight="1" spans="1:8">
      <c r="A415" s="7">
        <v>4</v>
      </c>
      <c r="B415" s="38" t="s">
        <v>971</v>
      </c>
      <c r="C415" s="38">
        <v>4</v>
      </c>
      <c r="D415" s="39">
        <v>98.5</v>
      </c>
      <c r="E415" s="39">
        <v>92</v>
      </c>
      <c r="F415" s="39">
        <v>96</v>
      </c>
      <c r="G415" s="50"/>
      <c r="H415" s="38"/>
    </row>
    <row r="416" customHeight="1" spans="1:8">
      <c r="A416" s="7">
        <v>5</v>
      </c>
      <c r="B416" s="38" t="s">
        <v>972</v>
      </c>
      <c r="C416" s="38">
        <v>5</v>
      </c>
      <c r="D416" s="39">
        <v>99.5</v>
      </c>
      <c r="E416" s="39">
        <v>91</v>
      </c>
      <c r="F416" s="39">
        <v>99</v>
      </c>
      <c r="G416" s="50"/>
      <c r="H416" s="38"/>
    </row>
    <row r="417" customHeight="1" spans="1:8">
      <c r="A417" s="7">
        <v>6</v>
      </c>
      <c r="B417" s="38" t="s">
        <v>973</v>
      </c>
      <c r="C417" s="38">
        <v>6</v>
      </c>
      <c r="D417" s="39">
        <v>96</v>
      </c>
      <c r="E417" s="39">
        <v>81.5</v>
      </c>
      <c r="F417" s="39">
        <v>100</v>
      </c>
      <c r="G417" s="50"/>
      <c r="H417" s="38"/>
    </row>
    <row r="418" customHeight="1" spans="1:8">
      <c r="A418" s="7">
        <v>7</v>
      </c>
      <c r="B418" s="38" t="s">
        <v>974</v>
      </c>
      <c r="C418" s="38">
        <v>7</v>
      </c>
      <c r="D418" s="39">
        <v>98</v>
      </c>
      <c r="E418" s="39">
        <v>90</v>
      </c>
      <c r="F418" s="39">
        <v>95.5</v>
      </c>
      <c r="G418" s="50"/>
      <c r="H418" s="38"/>
    </row>
    <row r="419" customHeight="1" spans="1:8">
      <c r="A419" s="7">
        <v>8</v>
      </c>
      <c r="B419" s="38" t="s">
        <v>975</v>
      </c>
      <c r="C419" s="38">
        <v>8</v>
      </c>
      <c r="D419" s="39">
        <v>90</v>
      </c>
      <c r="E419" s="39">
        <v>79</v>
      </c>
      <c r="F419" s="39">
        <v>95.5</v>
      </c>
      <c r="G419" s="50"/>
      <c r="H419" s="38"/>
    </row>
    <row r="420" customHeight="1" spans="1:8">
      <c r="A420" s="7">
        <v>9</v>
      </c>
      <c r="B420" s="38" t="s">
        <v>976</v>
      </c>
      <c r="C420" s="38">
        <v>9</v>
      </c>
      <c r="D420" s="39">
        <v>93.5</v>
      </c>
      <c r="E420" s="39">
        <v>93</v>
      </c>
      <c r="F420" s="39">
        <v>97</v>
      </c>
      <c r="G420" s="135"/>
      <c r="H420" s="38"/>
    </row>
    <row r="421" customHeight="1" spans="1:8">
      <c r="A421" s="7">
        <v>10</v>
      </c>
      <c r="B421" s="38" t="s">
        <v>977</v>
      </c>
      <c r="C421" s="38">
        <v>10</v>
      </c>
      <c r="D421" s="39">
        <v>90</v>
      </c>
      <c r="E421" s="39">
        <v>72.5</v>
      </c>
      <c r="F421" s="39">
        <v>93.5</v>
      </c>
      <c r="G421" s="39"/>
      <c r="H421" s="38"/>
    </row>
    <row r="422" customHeight="1" spans="1:8">
      <c r="A422" s="7">
        <v>11</v>
      </c>
      <c r="B422" s="38" t="s">
        <v>978</v>
      </c>
      <c r="C422" s="38">
        <v>11</v>
      </c>
      <c r="D422" s="39">
        <v>97.5</v>
      </c>
      <c r="E422" s="39">
        <v>82.5</v>
      </c>
      <c r="F422" s="39">
        <v>93.5</v>
      </c>
      <c r="G422" s="39"/>
      <c r="H422" s="38"/>
    </row>
    <row r="423" customHeight="1" spans="1:8">
      <c r="A423" s="7">
        <v>12</v>
      </c>
      <c r="B423" s="38" t="s">
        <v>979</v>
      </c>
      <c r="C423" s="38">
        <v>12</v>
      </c>
      <c r="D423" s="39">
        <v>89.5</v>
      </c>
      <c r="E423" s="39">
        <v>65.5</v>
      </c>
      <c r="F423" s="39">
        <v>79</v>
      </c>
      <c r="G423" s="39"/>
      <c r="H423" s="38"/>
    </row>
    <row r="424" customHeight="1" spans="1:8">
      <c r="A424" s="7">
        <v>13</v>
      </c>
      <c r="B424" s="38" t="s">
        <v>980</v>
      </c>
      <c r="C424" s="38">
        <v>13</v>
      </c>
      <c r="D424" s="39">
        <v>93.5</v>
      </c>
      <c r="E424" s="39">
        <v>69</v>
      </c>
      <c r="F424" s="39">
        <v>95.5</v>
      </c>
      <c r="G424" s="39"/>
      <c r="H424" s="38"/>
    </row>
    <row r="425" customHeight="1" spans="1:8">
      <c r="A425" s="7">
        <v>14</v>
      </c>
      <c r="B425" s="38" t="s">
        <v>981</v>
      </c>
      <c r="C425" s="38">
        <v>14</v>
      </c>
      <c r="D425" s="39">
        <v>94</v>
      </c>
      <c r="E425" s="39">
        <v>58.5</v>
      </c>
      <c r="F425" s="39">
        <v>85.5</v>
      </c>
      <c r="G425" s="39"/>
      <c r="H425" s="38"/>
    </row>
    <row r="426" customHeight="1" spans="1:8">
      <c r="A426" s="7">
        <v>15</v>
      </c>
      <c r="B426" s="38" t="s">
        <v>982</v>
      </c>
      <c r="C426" s="38">
        <v>15</v>
      </c>
      <c r="D426" s="39">
        <v>85.5</v>
      </c>
      <c r="E426" s="39">
        <v>65</v>
      </c>
      <c r="F426" s="39">
        <v>92.5</v>
      </c>
      <c r="G426" s="39"/>
      <c r="H426" s="38"/>
    </row>
    <row r="427" customHeight="1" spans="1:8">
      <c r="A427" s="7">
        <v>16</v>
      </c>
      <c r="B427" s="38" t="s">
        <v>983</v>
      </c>
      <c r="C427" s="38">
        <v>16</v>
      </c>
      <c r="D427" s="39">
        <v>89</v>
      </c>
      <c r="E427" s="39">
        <v>58.5</v>
      </c>
      <c r="F427" s="39">
        <v>62.5</v>
      </c>
      <c r="G427" s="39"/>
      <c r="H427" s="38"/>
    </row>
    <row r="428" customHeight="1" spans="1:8">
      <c r="A428" s="7">
        <v>17</v>
      </c>
      <c r="B428" s="38" t="s">
        <v>984</v>
      </c>
      <c r="C428" s="38">
        <v>17</v>
      </c>
      <c r="D428" s="39">
        <v>80.5</v>
      </c>
      <c r="E428" s="39">
        <v>58</v>
      </c>
      <c r="F428" s="39">
        <v>55.5</v>
      </c>
      <c r="G428" s="39"/>
      <c r="H428" s="38"/>
    </row>
    <row r="429" customHeight="1" spans="1:8">
      <c r="A429" s="7">
        <v>18</v>
      </c>
      <c r="B429" s="38" t="s">
        <v>985</v>
      </c>
      <c r="C429" s="38">
        <v>18</v>
      </c>
      <c r="D429" s="39">
        <v>69.5</v>
      </c>
      <c r="E429" s="39">
        <v>48</v>
      </c>
      <c r="F429" s="39">
        <v>91.5</v>
      </c>
      <c r="G429" s="39"/>
      <c r="H429" s="38"/>
    </row>
    <row r="430" customHeight="1" spans="1:8">
      <c r="A430" s="7">
        <v>19</v>
      </c>
      <c r="B430" s="38" t="s">
        <v>986</v>
      </c>
      <c r="C430" s="38">
        <v>19</v>
      </c>
      <c r="D430" s="39">
        <v>91.5</v>
      </c>
      <c r="E430" s="39">
        <v>68</v>
      </c>
      <c r="F430" s="39">
        <v>96.5</v>
      </c>
      <c r="G430" s="39"/>
      <c r="H430" s="38"/>
    </row>
    <row r="431" customHeight="1" spans="1:8">
      <c r="A431" s="7">
        <v>20</v>
      </c>
      <c r="B431" s="38" t="s">
        <v>987</v>
      </c>
      <c r="C431" s="38">
        <v>20</v>
      </c>
      <c r="D431" s="39">
        <v>93</v>
      </c>
      <c r="E431" s="39">
        <v>93</v>
      </c>
      <c r="F431" s="39">
        <v>69</v>
      </c>
      <c r="G431" s="39"/>
      <c r="H431" s="38"/>
    </row>
    <row r="432" customHeight="1" spans="1:8">
      <c r="A432" s="7">
        <v>21</v>
      </c>
      <c r="B432" s="38" t="s">
        <v>988</v>
      </c>
      <c r="C432" s="38">
        <v>21</v>
      </c>
      <c r="D432" s="39">
        <v>95</v>
      </c>
      <c r="E432" s="39">
        <v>70</v>
      </c>
      <c r="F432" s="39">
        <v>97</v>
      </c>
      <c r="G432" s="39"/>
      <c r="H432" s="38"/>
    </row>
    <row r="433" customHeight="1" spans="1:8">
      <c r="A433" s="7">
        <v>22</v>
      </c>
      <c r="B433" s="38" t="s">
        <v>989</v>
      </c>
      <c r="C433" s="38">
        <v>22</v>
      </c>
      <c r="D433" s="39">
        <v>97</v>
      </c>
      <c r="E433" s="39">
        <v>85.5</v>
      </c>
      <c r="F433" s="39">
        <v>100</v>
      </c>
      <c r="G433" s="39"/>
      <c r="H433" s="38"/>
    </row>
    <row r="434" customHeight="1" spans="1:8">
      <c r="A434" s="7">
        <v>23</v>
      </c>
      <c r="B434" s="38" t="s">
        <v>990</v>
      </c>
      <c r="C434" s="38">
        <v>23</v>
      </c>
      <c r="D434" s="39">
        <v>97</v>
      </c>
      <c r="E434" s="39">
        <v>92</v>
      </c>
      <c r="F434" s="39">
        <v>99</v>
      </c>
      <c r="G434" s="39"/>
      <c r="H434" s="38"/>
    </row>
    <row r="435" customHeight="1" spans="1:8">
      <c r="A435" s="7">
        <v>24</v>
      </c>
      <c r="B435" s="38" t="s">
        <v>991</v>
      </c>
      <c r="C435" s="38">
        <v>24</v>
      </c>
      <c r="D435" s="39">
        <v>91.5</v>
      </c>
      <c r="E435" s="39">
        <v>71.5</v>
      </c>
      <c r="F435" s="39">
        <v>95</v>
      </c>
      <c r="G435" s="39"/>
      <c r="H435" s="38"/>
    </row>
    <row r="436" customHeight="1" spans="1:8">
      <c r="A436" s="7">
        <v>25</v>
      </c>
      <c r="B436" s="38" t="s">
        <v>992</v>
      </c>
      <c r="C436" s="38">
        <v>25</v>
      </c>
      <c r="D436" s="39">
        <v>100</v>
      </c>
      <c r="E436" s="39">
        <v>82</v>
      </c>
      <c r="F436" s="39">
        <v>99</v>
      </c>
      <c r="G436" s="39"/>
      <c r="H436" s="38"/>
    </row>
    <row r="437" customHeight="1" spans="1:8">
      <c r="A437" s="7">
        <v>26</v>
      </c>
      <c r="B437" s="38" t="s">
        <v>993</v>
      </c>
      <c r="C437" s="38">
        <v>26</v>
      </c>
      <c r="D437" s="39">
        <v>98</v>
      </c>
      <c r="E437" s="39">
        <v>83.5</v>
      </c>
      <c r="F437" s="39">
        <v>92</v>
      </c>
      <c r="G437" s="39"/>
      <c r="H437" s="38"/>
    </row>
    <row r="438" customHeight="1" spans="1:8">
      <c r="A438" s="7">
        <v>27</v>
      </c>
      <c r="B438" s="38" t="s">
        <v>994</v>
      </c>
      <c r="C438" s="38">
        <v>27</v>
      </c>
      <c r="D438" s="39">
        <v>92</v>
      </c>
      <c r="E438" s="39">
        <v>67.5</v>
      </c>
      <c r="F438" s="216" t="s">
        <v>995</v>
      </c>
      <c r="G438" s="39"/>
      <c r="H438" s="38"/>
    </row>
    <row r="439" customHeight="1" spans="1:8">
      <c r="A439" s="7">
        <v>28</v>
      </c>
      <c r="B439" s="38" t="s">
        <v>996</v>
      </c>
      <c r="C439" s="38">
        <v>28</v>
      </c>
      <c r="D439" s="39">
        <v>95.5</v>
      </c>
      <c r="E439" s="39">
        <v>86</v>
      </c>
      <c r="F439" s="39">
        <v>98</v>
      </c>
      <c r="G439" s="39"/>
      <c r="H439" s="38"/>
    </row>
    <row r="440" customHeight="1" spans="1:8">
      <c r="A440" s="7">
        <v>29</v>
      </c>
      <c r="B440" s="38" t="s">
        <v>997</v>
      </c>
      <c r="C440" s="38">
        <v>29</v>
      </c>
      <c r="D440" s="39">
        <v>99</v>
      </c>
      <c r="E440" s="39">
        <v>93.5</v>
      </c>
      <c r="F440" s="39">
        <v>98.5</v>
      </c>
      <c r="G440" s="39"/>
      <c r="H440" s="38"/>
    </row>
    <row r="441" customHeight="1" spans="1:8">
      <c r="A441" s="7">
        <v>30</v>
      </c>
      <c r="B441" s="38" t="s">
        <v>998</v>
      </c>
      <c r="C441" s="38">
        <v>30</v>
      </c>
      <c r="D441" s="39">
        <v>95</v>
      </c>
      <c r="E441" s="39">
        <v>84.5</v>
      </c>
      <c r="F441" s="39">
        <v>98</v>
      </c>
      <c r="G441" s="39"/>
      <c r="H441" s="38"/>
    </row>
    <row r="442" customHeight="1" spans="1:8">
      <c r="A442" s="7">
        <v>31</v>
      </c>
      <c r="B442" s="38" t="s">
        <v>999</v>
      </c>
      <c r="C442" s="38">
        <v>31</v>
      </c>
      <c r="D442" s="39">
        <v>95.5</v>
      </c>
      <c r="E442" s="39">
        <v>94</v>
      </c>
      <c r="F442" s="39">
        <v>97</v>
      </c>
      <c r="G442" s="39"/>
      <c r="H442" s="38"/>
    </row>
    <row r="443" customHeight="1" spans="1:8">
      <c r="A443" s="7">
        <v>32</v>
      </c>
      <c r="B443" s="38" t="s">
        <v>1000</v>
      </c>
      <c r="C443" s="38">
        <v>32</v>
      </c>
      <c r="D443" s="39">
        <v>98.5</v>
      </c>
      <c r="E443" s="39">
        <v>91</v>
      </c>
      <c r="F443" s="39">
        <v>99</v>
      </c>
      <c r="G443" s="39"/>
      <c r="H443" s="38"/>
    </row>
    <row r="444" customHeight="1" spans="1:8">
      <c r="A444" s="7">
        <v>33</v>
      </c>
      <c r="B444" s="38" t="s">
        <v>1001</v>
      </c>
      <c r="C444" s="38">
        <v>33</v>
      </c>
      <c r="D444" s="39">
        <v>97</v>
      </c>
      <c r="E444" s="39">
        <v>85</v>
      </c>
      <c r="F444" s="39">
        <v>83.5</v>
      </c>
      <c r="G444" s="39"/>
      <c r="H444" s="38"/>
    </row>
    <row r="445" customHeight="1" spans="1:8">
      <c r="A445" s="7">
        <v>34</v>
      </c>
      <c r="B445" s="38" t="s">
        <v>1002</v>
      </c>
      <c r="C445" s="38">
        <v>34</v>
      </c>
      <c r="D445" s="39">
        <v>97</v>
      </c>
      <c r="E445" s="39">
        <v>86</v>
      </c>
      <c r="F445" s="39">
        <v>99</v>
      </c>
      <c r="G445" s="39"/>
      <c r="H445" s="38"/>
    </row>
    <row r="446" customHeight="1" spans="1:8">
      <c r="A446" s="7">
        <v>35</v>
      </c>
      <c r="B446" s="7" t="s">
        <v>1003</v>
      </c>
      <c r="C446" s="38">
        <v>35</v>
      </c>
      <c r="D446" s="39">
        <v>98</v>
      </c>
      <c r="E446" s="39">
        <v>64.5</v>
      </c>
      <c r="F446" s="39">
        <v>97</v>
      </c>
      <c r="G446" s="39"/>
      <c r="H446" s="38"/>
    </row>
    <row r="447" customHeight="1" spans="1:8">
      <c r="A447" s="7">
        <v>36</v>
      </c>
      <c r="B447" s="7" t="s">
        <v>1004</v>
      </c>
      <c r="C447" s="38">
        <v>36</v>
      </c>
      <c r="D447" s="39">
        <v>97.5</v>
      </c>
      <c r="E447" s="39">
        <v>84</v>
      </c>
      <c r="F447" s="39">
        <v>92</v>
      </c>
      <c r="G447" s="39"/>
      <c r="H447" s="38"/>
    </row>
    <row r="448" customHeight="1" spans="1:8">
      <c r="A448" s="7">
        <v>37</v>
      </c>
      <c r="B448" s="47" t="s">
        <v>1005</v>
      </c>
      <c r="C448" s="38">
        <v>37</v>
      </c>
      <c r="D448" s="39">
        <v>82</v>
      </c>
      <c r="E448" s="39">
        <v>20</v>
      </c>
      <c r="F448" s="39">
        <v>62</v>
      </c>
      <c r="G448" s="39"/>
      <c r="H448" s="38"/>
    </row>
    <row r="449" customHeight="1" spans="1:8">
      <c r="A449" s="7">
        <v>38</v>
      </c>
      <c r="B449" s="47" t="s">
        <v>1006</v>
      </c>
      <c r="C449" s="38">
        <v>38</v>
      </c>
      <c r="D449" s="39">
        <v>90.5</v>
      </c>
      <c r="E449" s="39">
        <v>72.5</v>
      </c>
      <c r="F449" s="39">
        <v>80</v>
      </c>
      <c r="G449" s="39"/>
      <c r="H449" s="38"/>
    </row>
    <row r="450" customHeight="1" spans="1:8">
      <c r="A450" s="7">
        <v>39</v>
      </c>
      <c r="B450" s="47" t="s">
        <v>1007</v>
      </c>
      <c r="C450" s="38">
        <v>39</v>
      </c>
      <c r="D450" s="39">
        <v>85.5</v>
      </c>
      <c r="E450" s="39">
        <v>54</v>
      </c>
      <c r="F450" s="39">
        <v>80</v>
      </c>
      <c r="G450" s="39"/>
      <c r="H450" s="38"/>
    </row>
    <row r="451" customHeight="1" spans="1:8">
      <c r="A451" s="7">
        <v>40</v>
      </c>
      <c r="B451" s="47" t="s">
        <v>1008</v>
      </c>
      <c r="C451" s="38">
        <v>40</v>
      </c>
      <c r="D451" s="39">
        <v>95.5</v>
      </c>
      <c r="E451" s="39">
        <v>80</v>
      </c>
      <c r="F451" s="39">
        <v>96</v>
      </c>
      <c r="G451" s="39"/>
      <c r="H451" s="38"/>
    </row>
    <row r="452" customHeight="1" spans="1:8">
      <c r="A452" s="7">
        <v>41</v>
      </c>
      <c r="B452" s="47" t="s">
        <v>1009</v>
      </c>
      <c r="C452" s="38">
        <v>41</v>
      </c>
      <c r="D452" s="39">
        <v>95.5</v>
      </c>
      <c r="E452" s="39">
        <v>68.5</v>
      </c>
      <c r="F452" s="216" t="s">
        <v>1010</v>
      </c>
      <c r="G452" s="39"/>
      <c r="H452" s="38" t="s">
        <v>738</v>
      </c>
    </row>
    <row r="453" customHeight="1" spans="1:8">
      <c r="A453" s="7">
        <v>42</v>
      </c>
      <c r="B453" s="47" t="s">
        <v>1011</v>
      </c>
      <c r="C453" s="38">
        <v>42</v>
      </c>
      <c r="D453" s="39">
        <v>85</v>
      </c>
      <c r="E453" s="39">
        <v>76</v>
      </c>
      <c r="F453" s="39">
        <v>89.5</v>
      </c>
      <c r="G453" s="39"/>
      <c r="H453" s="38" t="s">
        <v>738</v>
      </c>
    </row>
    <row r="454" customHeight="1" spans="1:8">
      <c r="A454" s="7">
        <v>43</v>
      </c>
      <c r="B454" s="47"/>
      <c r="C454" s="38"/>
      <c r="D454" s="39"/>
      <c r="E454" s="39"/>
      <c r="F454" s="39"/>
      <c r="G454" s="39"/>
      <c r="H454" s="38"/>
    </row>
    <row r="455" customHeight="1" spans="1:8">
      <c r="A455" s="7">
        <v>44</v>
      </c>
      <c r="B455" s="47"/>
      <c r="C455" s="38"/>
      <c r="D455" s="39"/>
      <c r="E455" s="39"/>
      <c r="F455" s="39"/>
      <c r="G455" s="39"/>
      <c r="H455" s="38"/>
    </row>
    <row r="456" customHeight="1" spans="1:8">
      <c r="A456" s="7">
        <v>45</v>
      </c>
      <c r="B456" s="47"/>
      <c r="C456" s="175"/>
      <c r="D456" s="7"/>
      <c r="E456" s="7"/>
      <c r="F456" s="7"/>
      <c r="G456" s="39"/>
      <c r="H456" s="38"/>
    </row>
    <row r="457" customHeight="1" spans="1:8">
      <c r="A457" s="46" t="s">
        <v>90</v>
      </c>
      <c r="B457" s="47"/>
      <c r="C457" s="204"/>
      <c r="D457" s="7">
        <f>SUM(D412:D456)</f>
        <v>3914.5</v>
      </c>
      <c r="E457" s="7">
        <f>SUM(E412:E456)</f>
        <v>3212</v>
      </c>
      <c r="F457" s="7">
        <f>SUM(F412:F456)</f>
        <v>3635.5</v>
      </c>
      <c r="G457" s="50"/>
      <c r="H457" s="205"/>
    </row>
    <row r="458" customHeight="1" spans="1:8">
      <c r="A458" s="48" t="s">
        <v>91</v>
      </c>
      <c r="B458" s="140"/>
      <c r="C458" s="10"/>
      <c r="D458" s="50">
        <f>AVERAGE(D412:D456)</f>
        <v>93.202380952381</v>
      </c>
      <c r="E458" s="50">
        <f>AVERAGE(E412:E456)</f>
        <v>76.4761904761905</v>
      </c>
      <c r="F458" s="50">
        <f>AVERAGE(F412:F456)</f>
        <v>90.8875</v>
      </c>
      <c r="G458" s="50" t="e">
        <f>AVERAGE(G414:G456)</f>
        <v>#DIV/0!</v>
      </c>
      <c r="H458" s="52"/>
    </row>
    <row r="459" customHeight="1" spans="1:8">
      <c r="A459" s="125" t="s">
        <v>167</v>
      </c>
      <c r="B459" s="136"/>
      <c r="C459" s="206"/>
      <c r="D459" s="15">
        <f>COUNTIF(D412:D456,"&gt;=90")</f>
        <v>34</v>
      </c>
      <c r="E459" s="15">
        <f>COUNTIF(E412:E456,"&gt;=90")</f>
        <v>11</v>
      </c>
      <c r="F459" s="15">
        <f>COUNTIF(F412:F456,"&gt;=90")</f>
        <v>30</v>
      </c>
      <c r="G459" s="52">
        <f>COUNTIFS(G411:G455,"&gt;=180")</f>
        <v>0</v>
      </c>
      <c r="H459" s="52"/>
    </row>
    <row r="460" customHeight="1" spans="1:8">
      <c r="A460" s="125" t="s">
        <v>168</v>
      </c>
      <c r="B460" s="136"/>
      <c r="C460" s="52"/>
      <c r="D460" s="15">
        <f>COUNTIF(D412:D456,"&gt;=75")-D459</f>
        <v>7</v>
      </c>
      <c r="E460" s="15">
        <f>COUNTIF(E412:E456,"&gt;=75")-E459</f>
        <v>13</v>
      </c>
      <c r="F460" s="15">
        <f>COUNTIF(F412:F456,"&gt;=75")-F459</f>
        <v>6</v>
      </c>
      <c r="G460" s="52">
        <f>COUNTIFS(G412:G455,"&gt;=150",G412:G455,"&lt;180")</f>
        <v>0</v>
      </c>
      <c r="H460" s="52"/>
    </row>
    <row r="461" customHeight="1" spans="1:8">
      <c r="A461" s="125" t="s">
        <v>169</v>
      </c>
      <c r="B461" s="136"/>
      <c r="C461" s="52"/>
      <c r="D461" s="15">
        <f>COUNTIF(D412:D456,"&gt;=60")-D459-D460</f>
        <v>1</v>
      </c>
      <c r="E461" s="15">
        <f>COUNTIF(E412:E456,"&gt;=60")-E459-E460</f>
        <v>12</v>
      </c>
      <c r="F461" s="15">
        <f>COUNTIF(F412:F456,"&gt;=60")-F459-F460</f>
        <v>3</v>
      </c>
      <c r="G461" s="52">
        <f>COUNTIFS(G413:G456,"&gt;=120",G413:G456,"&lt;150")</f>
        <v>0</v>
      </c>
      <c r="H461" s="52"/>
    </row>
    <row r="462" customHeight="1" spans="1:8">
      <c r="A462" s="125" t="s">
        <v>170</v>
      </c>
      <c r="B462" s="136"/>
      <c r="C462" s="52"/>
      <c r="D462" s="15">
        <f>COUNTIF(D412:D456,"&gt;=40")-D459-D460-D461</f>
        <v>0</v>
      </c>
      <c r="E462" s="15">
        <f>COUNTIF(E412:E456,"&gt;=40")-E459-E460-E461</f>
        <v>5</v>
      </c>
      <c r="F462" s="15">
        <f>COUNTIF(F412:F456,"&gt;=40")-F459-F460-F461</f>
        <v>1</v>
      </c>
      <c r="G462" s="52">
        <f>COUNTIFS(G414:G457,"&gt;=80",G414:G457,"&lt;120")</f>
        <v>0</v>
      </c>
      <c r="H462" s="52"/>
    </row>
    <row r="463" customHeight="1" spans="1:8">
      <c r="A463" s="125" t="s">
        <v>171</v>
      </c>
      <c r="B463" s="136"/>
      <c r="C463" s="18"/>
      <c r="D463" s="15">
        <f>COUNTIF(D412:D456,"&lt;40")</f>
        <v>0</v>
      </c>
      <c r="E463" s="15">
        <f>COUNTIF(E412:E456,"&lt;40")</f>
        <v>1</v>
      </c>
      <c r="F463" s="15">
        <f>COUNTIF(F412:F456,"&lt;40")</f>
        <v>0</v>
      </c>
      <c r="G463" s="15">
        <f>COUNTIF(G412:G456,"&lt;120")</f>
        <v>0</v>
      </c>
      <c r="H463" s="52"/>
    </row>
    <row r="464" customHeight="1" spans="1:8">
      <c r="A464" s="125" t="s">
        <v>96</v>
      </c>
      <c r="B464" s="136"/>
      <c r="C464" s="18"/>
      <c r="D464" s="18">
        <f>D459/SUM(D459:D463)</f>
        <v>0.80952380952381</v>
      </c>
      <c r="E464" s="18">
        <f>E459/SUM(E459:E463)</f>
        <v>0.261904761904762</v>
      </c>
      <c r="F464" s="18">
        <f>F459/SUM(F459:F463)</f>
        <v>0.75</v>
      </c>
      <c r="G464" s="18" t="e">
        <f>G459/SUM(G459:G463)</f>
        <v>#DIV/0!</v>
      </c>
      <c r="H464" s="52"/>
    </row>
    <row r="465" customHeight="1" spans="1:8">
      <c r="A465" s="125" t="s">
        <v>97</v>
      </c>
      <c r="B465" s="136"/>
      <c r="C465" s="21"/>
      <c r="D465" s="18">
        <f>SUM(D459:D461)/SUM(D459:D463)</f>
        <v>1</v>
      </c>
      <c r="E465" s="18">
        <f>SUM(E459:E461)/SUM(E459:E463)</f>
        <v>0.857142857142857</v>
      </c>
      <c r="F465" s="18">
        <f>SUM(F459:F461)/SUM(F459:F463)</f>
        <v>0.975</v>
      </c>
      <c r="G465" s="7"/>
      <c r="H465" s="52"/>
    </row>
    <row r="466" customHeight="1" spans="1:8">
      <c r="A466" s="125" t="s">
        <v>98</v>
      </c>
      <c r="B466" s="136"/>
      <c r="C466" s="52"/>
      <c r="D466" s="21">
        <f>STDEV(D412:D456)</f>
        <v>6.05770978599468</v>
      </c>
      <c r="E466" s="21">
        <f>STDEV(E412:E456)</f>
        <v>15.312179267304</v>
      </c>
      <c r="F466" s="21">
        <f>STDEV(F412:F456)</f>
        <v>11.2058177998798</v>
      </c>
      <c r="G466" s="21" t="e">
        <f>STDEV(G412:G456)</f>
        <v>#DIV/0!</v>
      </c>
      <c r="H466" s="52"/>
    </row>
    <row r="468" ht="20" customHeight="1" spans="1:8">
      <c r="A468" s="36" t="s">
        <v>1012</v>
      </c>
      <c r="B468" s="36"/>
      <c r="C468" s="36"/>
      <c r="D468" s="36"/>
      <c r="E468" s="36"/>
      <c r="F468" s="36"/>
      <c r="G468" s="36"/>
      <c r="H468" s="36"/>
    </row>
    <row r="469" customHeight="1" spans="1:8">
      <c r="A469" s="7" t="s">
        <v>245</v>
      </c>
      <c r="B469" s="37" t="s">
        <v>246</v>
      </c>
      <c r="C469" s="38" t="s">
        <v>646</v>
      </c>
      <c r="D469" s="38" t="s">
        <v>1</v>
      </c>
      <c r="E469" s="38" t="s">
        <v>99</v>
      </c>
      <c r="F469" s="38" t="s">
        <v>124</v>
      </c>
      <c r="G469" s="38" t="s">
        <v>90</v>
      </c>
      <c r="H469" s="38" t="s">
        <v>647</v>
      </c>
    </row>
    <row r="470" customHeight="1" spans="1:8">
      <c r="A470" s="7">
        <v>1</v>
      </c>
      <c r="B470" s="38" t="s">
        <v>1013</v>
      </c>
      <c r="C470" s="38">
        <v>1</v>
      </c>
      <c r="D470" s="39">
        <v>80.5</v>
      </c>
      <c r="E470" s="39">
        <v>75.5</v>
      </c>
      <c r="F470" s="39">
        <v>80</v>
      </c>
      <c r="G470" s="50"/>
      <c r="H470" s="38"/>
    </row>
    <row r="471" customHeight="1" spans="1:8">
      <c r="A471" s="7">
        <v>2</v>
      </c>
      <c r="B471" s="38" t="s">
        <v>1014</v>
      </c>
      <c r="C471" s="38">
        <v>2</v>
      </c>
      <c r="D471" s="39">
        <v>95</v>
      </c>
      <c r="E471" s="39">
        <v>90</v>
      </c>
      <c r="F471" s="39">
        <v>95.5</v>
      </c>
      <c r="G471" s="50"/>
      <c r="H471" s="38"/>
    </row>
    <row r="472" customHeight="1" spans="1:8">
      <c r="A472" s="7">
        <v>3</v>
      </c>
      <c r="B472" s="38" t="s">
        <v>1015</v>
      </c>
      <c r="C472" s="38">
        <v>3</v>
      </c>
      <c r="D472" s="39">
        <v>97</v>
      </c>
      <c r="E472" s="39">
        <v>96</v>
      </c>
      <c r="F472" s="39">
        <v>94</v>
      </c>
      <c r="G472" s="50"/>
      <c r="H472" s="38"/>
    </row>
    <row r="473" customHeight="1" spans="1:8">
      <c r="A473" s="7">
        <v>4</v>
      </c>
      <c r="B473" s="38" t="s">
        <v>1016</v>
      </c>
      <c r="C473" s="38">
        <v>4</v>
      </c>
      <c r="D473" s="39">
        <v>95.5</v>
      </c>
      <c r="E473" s="39">
        <v>97</v>
      </c>
      <c r="F473" s="39">
        <v>89</v>
      </c>
      <c r="G473" s="50"/>
      <c r="H473" s="38"/>
    </row>
    <row r="474" customHeight="1" spans="1:8">
      <c r="A474" s="7">
        <v>5</v>
      </c>
      <c r="B474" s="38" t="s">
        <v>1017</v>
      </c>
      <c r="C474" s="38">
        <v>5</v>
      </c>
      <c r="D474" s="39">
        <v>94.5</v>
      </c>
      <c r="E474" s="39">
        <v>85</v>
      </c>
      <c r="F474" s="39">
        <v>98</v>
      </c>
      <c r="G474" s="50"/>
      <c r="H474" s="38"/>
    </row>
    <row r="475" customHeight="1" spans="1:8">
      <c r="A475" s="7">
        <v>6</v>
      </c>
      <c r="B475" s="38" t="s">
        <v>1018</v>
      </c>
      <c r="C475" s="38">
        <v>6</v>
      </c>
      <c r="D475" s="39">
        <v>98.5</v>
      </c>
      <c r="E475" s="39">
        <v>93</v>
      </c>
      <c r="F475" s="216" t="s">
        <v>1019</v>
      </c>
      <c r="G475" s="50"/>
      <c r="H475" s="38"/>
    </row>
    <row r="476" customHeight="1" spans="1:8">
      <c r="A476" s="7">
        <v>7</v>
      </c>
      <c r="B476" s="38" t="s">
        <v>1020</v>
      </c>
      <c r="C476" s="38">
        <v>7</v>
      </c>
      <c r="D476" s="39">
        <v>97</v>
      </c>
      <c r="E476" s="39">
        <v>74</v>
      </c>
      <c r="F476" s="39">
        <v>95</v>
      </c>
      <c r="G476" s="50"/>
      <c r="H476" s="38"/>
    </row>
    <row r="477" customHeight="1" spans="1:8">
      <c r="A477" s="7">
        <v>8</v>
      </c>
      <c r="B477" s="38" t="s">
        <v>1021</v>
      </c>
      <c r="C477" s="38">
        <v>8</v>
      </c>
      <c r="D477" s="39">
        <v>94.5</v>
      </c>
      <c r="E477" s="39">
        <v>82.5</v>
      </c>
      <c r="F477" s="39">
        <v>100</v>
      </c>
      <c r="G477" s="50"/>
      <c r="H477" s="38"/>
    </row>
    <row r="478" customHeight="1" spans="1:8">
      <c r="A478" s="7">
        <v>9</v>
      </c>
      <c r="B478" s="38" t="s">
        <v>1022</v>
      </c>
      <c r="C478" s="38">
        <v>9</v>
      </c>
      <c r="D478" s="39">
        <v>89.5</v>
      </c>
      <c r="E478" s="39">
        <v>88</v>
      </c>
      <c r="F478" s="39">
        <v>94.5</v>
      </c>
      <c r="G478" s="135"/>
      <c r="H478" s="38"/>
    </row>
    <row r="479" customHeight="1" spans="1:8">
      <c r="A479" s="7">
        <v>10</v>
      </c>
      <c r="B479" s="38" t="s">
        <v>1023</v>
      </c>
      <c r="C479" s="38">
        <v>10</v>
      </c>
      <c r="D479" s="39">
        <v>98</v>
      </c>
      <c r="E479" s="39">
        <v>100</v>
      </c>
      <c r="F479" s="39">
        <v>99</v>
      </c>
      <c r="G479" s="39"/>
      <c r="H479" s="38"/>
    </row>
    <row r="480" customHeight="1" spans="1:8">
      <c r="A480" s="7">
        <v>11</v>
      </c>
      <c r="B480" s="38" t="s">
        <v>1024</v>
      </c>
      <c r="C480" s="38">
        <v>11</v>
      </c>
      <c r="D480" s="39">
        <v>94</v>
      </c>
      <c r="E480" s="39">
        <v>94.5</v>
      </c>
      <c r="F480" s="39">
        <v>98</v>
      </c>
      <c r="G480" s="39"/>
      <c r="H480" s="38"/>
    </row>
    <row r="481" customHeight="1" spans="1:8">
      <c r="A481" s="7">
        <v>12</v>
      </c>
      <c r="B481" s="38" t="s">
        <v>1025</v>
      </c>
      <c r="C481" s="38">
        <v>12</v>
      </c>
      <c r="D481" s="39">
        <v>98.5</v>
      </c>
      <c r="E481" s="39">
        <v>97</v>
      </c>
      <c r="F481" s="39">
        <v>100</v>
      </c>
      <c r="G481" s="39"/>
      <c r="H481" s="38"/>
    </row>
    <row r="482" customHeight="1" spans="1:8">
      <c r="A482" s="7">
        <v>13</v>
      </c>
      <c r="B482" s="38" t="s">
        <v>1026</v>
      </c>
      <c r="C482" s="38">
        <v>13</v>
      </c>
      <c r="D482" s="39">
        <v>91.5</v>
      </c>
      <c r="E482" s="39">
        <v>88.5</v>
      </c>
      <c r="F482" s="39">
        <v>96.5</v>
      </c>
      <c r="G482" s="39"/>
      <c r="H482" s="38"/>
    </row>
    <row r="483" customHeight="1" spans="1:8">
      <c r="A483" s="7">
        <v>14</v>
      </c>
      <c r="B483" s="38" t="s">
        <v>1027</v>
      </c>
      <c r="C483" s="38">
        <v>14</v>
      </c>
      <c r="D483" s="39">
        <v>98.5</v>
      </c>
      <c r="E483" s="39">
        <v>85.5</v>
      </c>
      <c r="F483" s="39">
        <v>96.5</v>
      </c>
      <c r="G483" s="39"/>
      <c r="H483" s="38"/>
    </row>
    <row r="484" customHeight="1" spans="1:8">
      <c r="A484" s="7">
        <v>15</v>
      </c>
      <c r="B484" s="38" t="s">
        <v>1028</v>
      </c>
      <c r="C484" s="38">
        <v>15</v>
      </c>
      <c r="D484" s="39">
        <v>93.5</v>
      </c>
      <c r="E484" s="39">
        <v>67.5</v>
      </c>
      <c r="F484" s="39">
        <v>96</v>
      </c>
      <c r="G484" s="39"/>
      <c r="H484" s="38"/>
    </row>
    <row r="485" customHeight="1" spans="1:8">
      <c r="A485" s="7">
        <v>16</v>
      </c>
      <c r="B485" s="38" t="s">
        <v>1029</v>
      </c>
      <c r="C485" s="38">
        <v>16</v>
      </c>
      <c r="D485" s="39">
        <v>89.5</v>
      </c>
      <c r="E485" s="39">
        <v>77.5</v>
      </c>
      <c r="F485" s="39">
        <v>94</v>
      </c>
      <c r="G485" s="39"/>
      <c r="H485" s="38"/>
    </row>
    <row r="486" customHeight="1" spans="1:8">
      <c r="A486" s="7">
        <v>17</v>
      </c>
      <c r="B486" s="38" t="s">
        <v>1030</v>
      </c>
      <c r="C486" s="38">
        <v>17</v>
      </c>
      <c r="D486" s="39">
        <v>96</v>
      </c>
      <c r="E486" s="39">
        <v>93</v>
      </c>
      <c r="F486" s="39">
        <v>94</v>
      </c>
      <c r="G486" s="39"/>
      <c r="H486" s="38"/>
    </row>
    <row r="487" customHeight="1" spans="1:8">
      <c r="A487" s="7">
        <v>18</v>
      </c>
      <c r="B487" s="38" t="s">
        <v>1031</v>
      </c>
      <c r="C487" s="38">
        <v>18</v>
      </c>
      <c r="D487" s="39">
        <v>99</v>
      </c>
      <c r="E487" s="39">
        <v>84</v>
      </c>
      <c r="F487" s="39">
        <v>100</v>
      </c>
      <c r="G487" s="39"/>
      <c r="H487" s="38"/>
    </row>
    <row r="488" customHeight="1" spans="1:8">
      <c r="A488" s="7">
        <v>19</v>
      </c>
      <c r="B488" s="38" t="s">
        <v>1032</v>
      </c>
      <c r="C488" s="38">
        <v>19</v>
      </c>
      <c r="D488" s="39">
        <v>95</v>
      </c>
      <c r="E488" s="39">
        <v>67.5</v>
      </c>
      <c r="F488" s="39">
        <v>88</v>
      </c>
      <c r="G488" s="39"/>
      <c r="H488" s="38"/>
    </row>
    <row r="489" customHeight="1" spans="1:8">
      <c r="A489" s="7">
        <v>20</v>
      </c>
      <c r="B489" s="38" t="s">
        <v>1033</v>
      </c>
      <c r="C489" s="38">
        <v>20</v>
      </c>
      <c r="D489" s="39">
        <v>18.5</v>
      </c>
      <c r="E489" s="39">
        <v>28.5</v>
      </c>
      <c r="F489" s="39">
        <v>46</v>
      </c>
      <c r="G489" s="39"/>
      <c r="H489" s="38"/>
    </row>
    <row r="490" customHeight="1" spans="1:8">
      <c r="A490" s="7">
        <v>21</v>
      </c>
      <c r="B490" s="38" t="s">
        <v>1034</v>
      </c>
      <c r="C490" s="38">
        <v>21</v>
      </c>
      <c r="D490" s="39">
        <v>93.5</v>
      </c>
      <c r="E490" s="39">
        <v>69</v>
      </c>
      <c r="F490" s="39">
        <v>76</v>
      </c>
      <c r="G490" s="39"/>
      <c r="H490" s="38"/>
    </row>
    <row r="491" customHeight="1" spans="1:8">
      <c r="A491" s="7">
        <v>22</v>
      </c>
      <c r="B491" s="38" t="s">
        <v>1035</v>
      </c>
      <c r="C491" s="38">
        <v>22</v>
      </c>
      <c r="D491" s="39">
        <v>96.5</v>
      </c>
      <c r="E491" s="39">
        <v>89</v>
      </c>
      <c r="F491" s="39">
        <v>99</v>
      </c>
      <c r="G491" s="39"/>
      <c r="H491" s="38"/>
    </row>
    <row r="492" customHeight="1" spans="1:8">
      <c r="A492" s="7">
        <v>23</v>
      </c>
      <c r="B492" s="38" t="s">
        <v>657</v>
      </c>
      <c r="C492" s="38">
        <v>23</v>
      </c>
      <c r="D492" s="39">
        <v>95.5</v>
      </c>
      <c r="E492" s="39">
        <v>87.5</v>
      </c>
      <c r="F492" s="39">
        <v>94.5</v>
      </c>
      <c r="G492" s="39"/>
      <c r="H492" s="38"/>
    </row>
    <row r="493" customHeight="1" spans="1:8">
      <c r="A493" s="7">
        <v>24</v>
      </c>
      <c r="B493" s="38" t="s">
        <v>1036</v>
      </c>
      <c r="C493" s="38">
        <v>24</v>
      </c>
      <c r="D493" s="217">
        <v>96</v>
      </c>
      <c r="E493" s="39">
        <v>95</v>
      </c>
      <c r="F493" s="39">
        <v>93</v>
      </c>
      <c r="G493" s="39"/>
      <c r="H493" s="38"/>
    </row>
    <row r="494" customHeight="1" spans="1:8">
      <c r="A494" s="7">
        <v>25</v>
      </c>
      <c r="B494" s="38" t="s">
        <v>1037</v>
      </c>
      <c r="C494" s="38">
        <v>25</v>
      </c>
      <c r="D494" s="39">
        <v>99.5</v>
      </c>
      <c r="E494" s="39">
        <v>95.5</v>
      </c>
      <c r="F494" s="39">
        <v>98</v>
      </c>
      <c r="G494" s="39"/>
      <c r="H494" s="38"/>
    </row>
    <row r="495" customHeight="1" spans="1:8">
      <c r="A495" s="7">
        <v>26</v>
      </c>
      <c r="B495" s="38" t="s">
        <v>1038</v>
      </c>
      <c r="C495" s="38">
        <v>26</v>
      </c>
      <c r="D495" s="39">
        <v>99.5</v>
      </c>
      <c r="E495" s="39">
        <v>93.5</v>
      </c>
      <c r="F495" s="39">
        <v>98</v>
      </c>
      <c r="G495" s="39"/>
      <c r="H495" s="38"/>
    </row>
    <row r="496" customHeight="1" spans="1:8">
      <c r="A496" s="7">
        <v>27</v>
      </c>
      <c r="B496" s="38" t="s">
        <v>1039</v>
      </c>
      <c r="C496" s="38">
        <v>27</v>
      </c>
      <c r="D496" s="39">
        <v>87</v>
      </c>
      <c r="E496" s="39">
        <v>72.5</v>
      </c>
      <c r="F496" s="39">
        <v>94.5</v>
      </c>
      <c r="G496" s="39"/>
      <c r="H496" s="38"/>
    </row>
    <row r="497" customHeight="1" spans="1:8">
      <c r="A497" s="7">
        <v>28</v>
      </c>
      <c r="B497" s="38" t="s">
        <v>1040</v>
      </c>
      <c r="C497" s="38">
        <v>28</v>
      </c>
      <c r="D497" s="39">
        <v>92.5</v>
      </c>
      <c r="E497" s="39">
        <v>71</v>
      </c>
      <c r="F497" s="39">
        <v>93</v>
      </c>
      <c r="G497" s="39"/>
      <c r="H497" s="38"/>
    </row>
    <row r="498" customHeight="1" spans="1:8">
      <c r="A498" s="7">
        <v>29</v>
      </c>
      <c r="B498" s="38" t="s">
        <v>1041</v>
      </c>
      <c r="C498" s="38">
        <v>29</v>
      </c>
      <c r="D498" s="39">
        <v>98.5</v>
      </c>
      <c r="E498" s="39">
        <v>92.5</v>
      </c>
      <c r="F498" s="39">
        <v>99</v>
      </c>
      <c r="G498" s="39"/>
      <c r="H498" s="38"/>
    </row>
    <row r="499" customHeight="1" spans="1:8">
      <c r="A499" s="7">
        <v>30</v>
      </c>
      <c r="B499" s="38" t="s">
        <v>1042</v>
      </c>
      <c r="C499" s="38">
        <v>30</v>
      </c>
      <c r="D499" s="39">
        <v>96</v>
      </c>
      <c r="E499" s="39">
        <v>93</v>
      </c>
      <c r="F499" s="39">
        <v>100</v>
      </c>
      <c r="G499" s="39"/>
      <c r="H499" s="38"/>
    </row>
    <row r="500" customHeight="1" spans="1:8">
      <c r="A500" s="7">
        <v>31</v>
      </c>
      <c r="B500" s="38" t="s">
        <v>1043</v>
      </c>
      <c r="C500" s="38">
        <v>31</v>
      </c>
      <c r="D500" s="39">
        <v>97</v>
      </c>
      <c r="E500" s="39">
        <v>92</v>
      </c>
      <c r="F500" s="216" t="s">
        <v>1044</v>
      </c>
      <c r="G500" s="39"/>
      <c r="H500" s="38"/>
    </row>
    <row r="501" customHeight="1" spans="1:8">
      <c r="A501" s="7">
        <v>32</v>
      </c>
      <c r="B501" s="38" t="s">
        <v>1045</v>
      </c>
      <c r="C501" s="38">
        <v>32</v>
      </c>
      <c r="D501" s="39">
        <v>87</v>
      </c>
      <c r="E501" s="39">
        <v>74.5</v>
      </c>
      <c r="F501" s="39">
        <v>95</v>
      </c>
      <c r="G501" s="39"/>
      <c r="H501" s="38"/>
    </row>
    <row r="502" customHeight="1" spans="1:8">
      <c r="A502" s="7">
        <v>33</v>
      </c>
      <c r="B502" s="38" t="s">
        <v>1046</v>
      </c>
      <c r="C502" s="38">
        <v>33</v>
      </c>
      <c r="D502" s="39">
        <v>91.5</v>
      </c>
      <c r="E502" s="39">
        <v>71.5</v>
      </c>
      <c r="F502" s="39">
        <v>89</v>
      </c>
      <c r="G502" s="39"/>
      <c r="H502" s="38"/>
    </row>
    <row r="503" customHeight="1" spans="1:8">
      <c r="A503" s="7">
        <v>34</v>
      </c>
      <c r="B503" s="38" t="s">
        <v>1047</v>
      </c>
      <c r="C503" s="38">
        <v>34</v>
      </c>
      <c r="D503" s="39">
        <v>92.5</v>
      </c>
      <c r="E503" s="39">
        <v>91</v>
      </c>
      <c r="F503" s="39">
        <v>93.5</v>
      </c>
      <c r="G503" s="39"/>
      <c r="H503" s="38"/>
    </row>
    <row r="504" customHeight="1" spans="1:8">
      <c r="A504" s="7">
        <v>35</v>
      </c>
      <c r="B504" s="38" t="s">
        <v>1048</v>
      </c>
      <c r="C504" s="38">
        <v>35</v>
      </c>
      <c r="D504" s="39">
        <v>89.5</v>
      </c>
      <c r="E504" s="39">
        <v>69</v>
      </c>
      <c r="F504" s="172">
        <v>96</v>
      </c>
      <c r="G504" s="39"/>
      <c r="H504" s="38"/>
    </row>
    <row r="505" customHeight="1" spans="1:8">
      <c r="A505" s="7">
        <v>36</v>
      </c>
      <c r="B505" s="38" t="s">
        <v>1049</v>
      </c>
      <c r="C505" s="38">
        <v>36</v>
      </c>
      <c r="D505" s="39">
        <v>99.5</v>
      </c>
      <c r="E505" s="39">
        <v>74</v>
      </c>
      <c r="F505" s="39">
        <v>96</v>
      </c>
      <c r="G505" s="39"/>
      <c r="H505" s="38"/>
    </row>
    <row r="506" customHeight="1" spans="1:8">
      <c r="A506" s="7">
        <v>37</v>
      </c>
      <c r="B506" s="7" t="s">
        <v>1050</v>
      </c>
      <c r="C506" s="38">
        <v>37</v>
      </c>
      <c r="D506" s="39">
        <v>93.5</v>
      </c>
      <c r="E506" s="39">
        <v>71.5</v>
      </c>
      <c r="F506" s="39">
        <v>94</v>
      </c>
      <c r="G506" s="39"/>
      <c r="H506" s="38"/>
    </row>
    <row r="507" customHeight="1" spans="1:8">
      <c r="A507" s="7">
        <v>38</v>
      </c>
      <c r="B507" s="7" t="s">
        <v>1051</v>
      </c>
      <c r="C507" s="38">
        <v>38</v>
      </c>
      <c r="D507" s="39">
        <v>92</v>
      </c>
      <c r="E507" s="39">
        <v>57.5</v>
      </c>
      <c r="F507" s="39">
        <v>79</v>
      </c>
      <c r="G507" s="39"/>
      <c r="H507" s="38"/>
    </row>
    <row r="508" customHeight="1" spans="1:8">
      <c r="A508" s="7">
        <v>39</v>
      </c>
      <c r="B508" s="47" t="s">
        <v>1052</v>
      </c>
      <c r="C508" s="38">
        <v>39</v>
      </c>
      <c r="D508" s="39">
        <v>98.5</v>
      </c>
      <c r="E508" s="39">
        <v>91.5</v>
      </c>
      <c r="F508" s="39">
        <v>97</v>
      </c>
      <c r="G508" s="39"/>
      <c r="H508" s="38"/>
    </row>
    <row r="509" customHeight="1" spans="1:8">
      <c r="A509" s="7">
        <v>40</v>
      </c>
      <c r="B509" s="47" t="s">
        <v>1053</v>
      </c>
      <c r="C509" s="38">
        <v>40</v>
      </c>
      <c r="D509" s="39">
        <v>97</v>
      </c>
      <c r="E509" s="39">
        <v>73</v>
      </c>
      <c r="F509" s="39">
        <v>98</v>
      </c>
      <c r="G509" s="39"/>
      <c r="H509" s="38"/>
    </row>
    <row r="510" customHeight="1" spans="1:8">
      <c r="A510" s="7">
        <v>41</v>
      </c>
      <c r="B510" s="47" t="s">
        <v>1054</v>
      </c>
      <c r="C510" s="38">
        <v>41</v>
      </c>
      <c r="D510" s="39">
        <v>98.5</v>
      </c>
      <c r="E510" s="39">
        <v>95</v>
      </c>
      <c r="F510" s="39">
        <v>98</v>
      </c>
      <c r="G510" s="39"/>
      <c r="H510" s="38"/>
    </row>
    <row r="511" customHeight="1" spans="1:8">
      <c r="A511" s="7">
        <v>42</v>
      </c>
      <c r="B511" s="47" t="s">
        <v>1055</v>
      </c>
      <c r="C511" s="38">
        <v>42</v>
      </c>
      <c r="D511" s="143">
        <v>91</v>
      </c>
      <c r="E511" s="143">
        <v>67.5</v>
      </c>
      <c r="F511" s="143">
        <v>86</v>
      </c>
      <c r="G511" s="39"/>
      <c r="H511" s="38"/>
    </row>
    <row r="512" customHeight="1" spans="1:8">
      <c r="A512" s="7">
        <v>43</v>
      </c>
      <c r="B512" s="47" t="s">
        <v>1056</v>
      </c>
      <c r="C512" s="38">
        <v>43</v>
      </c>
      <c r="D512" s="39">
        <v>94</v>
      </c>
      <c r="E512" s="39">
        <v>84.5</v>
      </c>
      <c r="F512" s="39">
        <v>97.5</v>
      </c>
      <c r="G512" s="39"/>
      <c r="H512" s="38" t="s">
        <v>738</v>
      </c>
    </row>
    <row r="513" customHeight="1" spans="1:8">
      <c r="A513" s="7">
        <v>44</v>
      </c>
      <c r="B513" s="47" t="s">
        <v>1057</v>
      </c>
      <c r="C513" s="38">
        <v>44</v>
      </c>
      <c r="D513" s="39">
        <v>91</v>
      </c>
      <c r="E513" s="39">
        <v>69</v>
      </c>
      <c r="F513" s="216" t="s">
        <v>1058</v>
      </c>
      <c r="G513" s="39"/>
      <c r="H513" s="38" t="s">
        <v>738</v>
      </c>
    </row>
    <row r="514" customHeight="1" spans="1:8">
      <c r="A514" s="7">
        <v>45</v>
      </c>
      <c r="B514" s="47"/>
      <c r="C514" s="218"/>
      <c r="D514" s="39"/>
      <c r="E514" s="39"/>
      <c r="F514" s="39"/>
      <c r="G514" s="39"/>
      <c r="H514" s="38"/>
    </row>
    <row r="515" customHeight="1" spans="1:8">
      <c r="A515" s="46" t="s">
        <v>90</v>
      </c>
      <c r="B515" s="47"/>
      <c r="C515" s="175"/>
      <c r="D515" s="7">
        <f>SUM(D470:D514)</f>
        <v>4081</v>
      </c>
      <c r="E515" s="7">
        <f>SUM(E470:E514)</f>
        <v>3604.5</v>
      </c>
      <c r="F515" s="7">
        <f>SUM(F470:F514)</f>
        <v>3818</v>
      </c>
      <c r="G515" s="50"/>
      <c r="H515" s="38"/>
    </row>
    <row r="516" customHeight="1" spans="1:8">
      <c r="A516" s="219" t="s">
        <v>91</v>
      </c>
      <c r="B516" s="220"/>
      <c r="C516" s="215"/>
      <c r="D516" s="50">
        <f>AVERAGE(D470:D514)</f>
        <v>92.75</v>
      </c>
      <c r="E516" s="50">
        <f>AVERAGE(E470:E514)</f>
        <v>81.9204545454546</v>
      </c>
      <c r="F516" s="50">
        <f>AVERAGE(F470:F514)</f>
        <v>93.1219512195122</v>
      </c>
      <c r="G516" s="50" t="e">
        <f>AVERAGE(G471:G514)</f>
        <v>#DIV/0!</v>
      </c>
      <c r="H516" s="205"/>
    </row>
    <row r="517" customHeight="1" spans="1:8">
      <c r="A517" s="125" t="s">
        <v>167</v>
      </c>
      <c r="B517" s="125"/>
      <c r="C517" s="206"/>
      <c r="D517" s="15">
        <f>COUNTIF(D470:D514,"&gt;=90")</f>
        <v>37</v>
      </c>
      <c r="E517" s="15">
        <f>COUNTIF(E470:E514,"&gt;=90")</f>
        <v>17</v>
      </c>
      <c r="F517" s="15">
        <f>COUNTIF(F470:F514,"&gt;=90")</f>
        <v>33</v>
      </c>
      <c r="G517" s="52">
        <f>COUNTIFS(G468:G512,"&gt;=180")</f>
        <v>0</v>
      </c>
      <c r="H517" s="52"/>
    </row>
    <row r="518" customHeight="1" spans="1:8">
      <c r="A518" s="125" t="s">
        <v>168</v>
      </c>
      <c r="B518" s="125"/>
      <c r="C518" s="52"/>
      <c r="D518" s="15">
        <f>COUNTIF(D470:D514,"&gt;=75")-D517</f>
        <v>6</v>
      </c>
      <c r="E518" s="15">
        <f>COUNTIF(E470:E514,"&gt;=75")-E517</f>
        <v>11</v>
      </c>
      <c r="F518" s="15">
        <f>COUNTIF(F470:F514,"&gt;=75")-F517</f>
        <v>7</v>
      </c>
      <c r="G518" s="52">
        <f>COUNTIFS(G470:G512,"&gt;=150",G470:G512,"&lt;180")</f>
        <v>0</v>
      </c>
      <c r="H518" s="52"/>
    </row>
    <row r="519" customHeight="1" spans="1:8">
      <c r="A519" s="125" t="s">
        <v>169</v>
      </c>
      <c r="B519" s="125"/>
      <c r="C519" s="52"/>
      <c r="D519" s="15">
        <f>COUNTIF(D470:D514,"&gt;=60")-D517-D518</f>
        <v>0</v>
      </c>
      <c r="E519" s="15">
        <f>COUNTIF(E470:E514,"&gt;=60")-E517-E518</f>
        <v>14</v>
      </c>
      <c r="F519" s="15">
        <f>COUNTIF(F470:F514,"&gt;=60")-F517-F518</f>
        <v>0</v>
      </c>
      <c r="G519" s="52">
        <f>COUNTIFS(G470:G514,"&gt;=120",G470:G514,"&lt;150")</f>
        <v>0</v>
      </c>
      <c r="H519" s="52"/>
    </row>
    <row r="520" customHeight="1" spans="1:8">
      <c r="A520" s="125" t="s">
        <v>170</v>
      </c>
      <c r="B520" s="125"/>
      <c r="C520" s="52"/>
      <c r="D520" s="15">
        <f>COUNTIF(D470:D514,"&gt;=40")-D517-D518-D519</f>
        <v>0</v>
      </c>
      <c r="E520" s="15">
        <f>COUNTIF(E470:E514,"&gt;=40")-E517-E518-E519</f>
        <v>1</v>
      </c>
      <c r="F520" s="15">
        <f>COUNTIF(F470:F514,"&gt;=40")-F517-F518-F519</f>
        <v>1</v>
      </c>
      <c r="G520" s="52">
        <f>COUNTIFS(G471:G515,"&gt;=80",G471:G515,"&lt;120")</f>
        <v>0</v>
      </c>
      <c r="H520" s="52"/>
    </row>
    <row r="521" customHeight="1" spans="1:8">
      <c r="A521" s="125" t="s">
        <v>171</v>
      </c>
      <c r="B521" s="125"/>
      <c r="C521" s="18"/>
      <c r="D521" s="15">
        <f>COUNTIF(D470:D514,"&lt;40")</f>
        <v>1</v>
      </c>
      <c r="E521" s="15">
        <f>COUNTIF(E470:E514,"&lt;40")</f>
        <v>1</v>
      </c>
      <c r="F521" s="15">
        <f>COUNTIF(F470:F514,"&lt;40")</f>
        <v>0</v>
      </c>
      <c r="G521" s="15">
        <f>COUNTIF(G470:G514,"&lt;120")</f>
        <v>0</v>
      </c>
      <c r="H521" s="52"/>
    </row>
    <row r="522" customHeight="1" spans="1:8">
      <c r="A522" s="125" t="s">
        <v>96</v>
      </c>
      <c r="B522" s="125"/>
      <c r="C522" s="18"/>
      <c r="D522" s="18">
        <f>D517/SUM(D517:D521)</f>
        <v>0.840909090909091</v>
      </c>
      <c r="E522" s="18">
        <f>E517/SUM(E517:E521)</f>
        <v>0.386363636363636</v>
      </c>
      <c r="F522" s="18">
        <f>F517/SUM(F517:F521)</f>
        <v>0.804878048780488</v>
      </c>
      <c r="G522" s="18" t="e">
        <f>G517/SUM(G517:G521)</f>
        <v>#DIV/0!</v>
      </c>
      <c r="H522" s="52"/>
    </row>
    <row r="523" customHeight="1" spans="1:8">
      <c r="A523" s="125" t="s">
        <v>97</v>
      </c>
      <c r="B523" s="125"/>
      <c r="C523" s="21"/>
      <c r="D523" s="18">
        <f>SUM(D517:D519)/SUM(D517:D521)</f>
        <v>0.977272727272727</v>
      </c>
      <c r="E523" s="18">
        <f>SUM(E517:E519)/SUM(E517:E521)</f>
        <v>0.954545454545455</v>
      </c>
      <c r="F523" s="18">
        <f>SUM(F517:F519)/SUM(F517:F521)</f>
        <v>0.975609756097561</v>
      </c>
      <c r="G523" s="7"/>
      <c r="H523" s="52"/>
    </row>
    <row r="524" customHeight="1" spans="1:8">
      <c r="A524" s="125" t="s">
        <v>98</v>
      </c>
      <c r="B524" s="125"/>
      <c r="C524" s="52"/>
      <c r="D524" s="21">
        <f>STDEV(D470:D514)</f>
        <v>12.1298689576694</v>
      </c>
      <c r="E524" s="21">
        <f>STDEV(E470:E514)</f>
        <v>13.7553132152288</v>
      </c>
      <c r="F524" s="21">
        <f>STDEV(F470:F514)</f>
        <v>9.40131672147902</v>
      </c>
      <c r="G524" s="21" t="e">
        <f>STDEV(G470:G514)</f>
        <v>#DIV/0!</v>
      </c>
      <c r="H524" s="52"/>
    </row>
    <row r="526" ht="20" customHeight="1" spans="1:8">
      <c r="A526" s="36" t="s">
        <v>1059</v>
      </c>
      <c r="B526" s="36"/>
      <c r="C526" s="36"/>
      <c r="D526" s="36"/>
      <c r="E526" s="36"/>
      <c r="F526" s="36"/>
      <c r="G526" s="36"/>
      <c r="H526" s="36"/>
    </row>
    <row r="527" customHeight="1" spans="1:8">
      <c r="A527" s="7" t="s">
        <v>245</v>
      </c>
      <c r="B527" s="37" t="s">
        <v>246</v>
      </c>
      <c r="C527" s="38" t="s">
        <v>646</v>
      </c>
      <c r="D527" s="38" t="s">
        <v>1</v>
      </c>
      <c r="E527" s="38" t="s">
        <v>99</v>
      </c>
      <c r="F527" s="38" t="s">
        <v>124</v>
      </c>
      <c r="G527" s="38" t="s">
        <v>90</v>
      </c>
      <c r="H527" s="38" t="s">
        <v>647</v>
      </c>
    </row>
    <row r="528" customHeight="1" spans="1:8">
      <c r="A528" s="7">
        <v>1</v>
      </c>
      <c r="B528" s="38" t="s">
        <v>1060</v>
      </c>
      <c r="C528" s="38">
        <v>1</v>
      </c>
      <c r="D528" s="39">
        <v>99</v>
      </c>
      <c r="E528" s="39">
        <v>94.5</v>
      </c>
      <c r="F528" s="39">
        <v>98</v>
      </c>
      <c r="G528" s="50"/>
      <c r="H528" s="38"/>
    </row>
    <row r="529" customHeight="1" spans="1:8">
      <c r="A529" s="7">
        <v>2</v>
      </c>
      <c r="B529" s="38" t="s">
        <v>1061</v>
      </c>
      <c r="C529" s="38">
        <v>2</v>
      </c>
      <c r="D529" s="39">
        <v>90.5</v>
      </c>
      <c r="E529" s="39">
        <v>77.5</v>
      </c>
      <c r="F529" s="39">
        <v>89</v>
      </c>
      <c r="G529" s="50"/>
      <c r="H529" s="38"/>
    </row>
    <row r="530" customHeight="1" spans="1:8">
      <c r="A530" s="7">
        <v>3</v>
      </c>
      <c r="B530" s="38" t="s">
        <v>1062</v>
      </c>
      <c r="C530" s="38">
        <v>3</v>
      </c>
      <c r="D530" s="39">
        <v>98</v>
      </c>
      <c r="E530" s="39">
        <v>94</v>
      </c>
      <c r="F530" s="39">
        <v>98</v>
      </c>
      <c r="G530" s="50"/>
      <c r="H530" s="38"/>
    </row>
    <row r="531" customHeight="1" spans="1:8">
      <c r="A531" s="7">
        <v>4</v>
      </c>
      <c r="B531" s="38" t="s">
        <v>1063</v>
      </c>
      <c r="C531" s="38">
        <v>4</v>
      </c>
      <c r="D531" s="39">
        <v>95.5</v>
      </c>
      <c r="E531" s="39">
        <v>80</v>
      </c>
      <c r="F531" s="39">
        <v>96.5</v>
      </c>
      <c r="G531" s="50"/>
      <c r="H531" s="38"/>
    </row>
    <row r="532" customHeight="1" spans="1:12">
      <c r="A532" s="7">
        <v>5</v>
      </c>
      <c r="B532" s="38" t="s">
        <v>1064</v>
      </c>
      <c r="C532" s="38">
        <v>5</v>
      </c>
      <c r="D532" s="207">
        <v>94.5</v>
      </c>
      <c r="E532" s="39">
        <v>66</v>
      </c>
      <c r="F532" s="39">
        <v>92.5</v>
      </c>
      <c r="G532" s="50"/>
      <c r="H532" s="38"/>
      <c r="L532" s="70" t="s">
        <v>1065</v>
      </c>
    </row>
    <row r="533" customHeight="1" spans="1:8">
      <c r="A533" s="7">
        <v>6</v>
      </c>
      <c r="B533" s="38" t="s">
        <v>1066</v>
      </c>
      <c r="C533" s="38">
        <v>6</v>
      </c>
      <c r="D533" s="39">
        <v>87.5</v>
      </c>
      <c r="E533" s="39">
        <v>61.5</v>
      </c>
      <c r="F533" s="39">
        <v>92</v>
      </c>
      <c r="G533" s="50"/>
      <c r="H533" s="38"/>
    </row>
    <row r="534" customHeight="1" spans="1:8">
      <c r="A534" s="7">
        <v>7</v>
      </c>
      <c r="B534" s="38" t="s">
        <v>1067</v>
      </c>
      <c r="C534" s="38">
        <v>7</v>
      </c>
      <c r="D534" s="39">
        <v>90.5</v>
      </c>
      <c r="E534" s="39">
        <v>69</v>
      </c>
      <c r="F534" s="39">
        <v>92</v>
      </c>
      <c r="G534" s="50"/>
      <c r="H534" s="38"/>
    </row>
    <row r="535" customHeight="1" spans="1:8">
      <c r="A535" s="7">
        <v>8</v>
      </c>
      <c r="B535" s="38" t="s">
        <v>1068</v>
      </c>
      <c r="C535" s="38">
        <v>8</v>
      </c>
      <c r="D535" s="39">
        <v>96</v>
      </c>
      <c r="E535" s="39">
        <v>88</v>
      </c>
      <c r="F535" s="39">
        <v>93</v>
      </c>
      <c r="G535" s="50"/>
      <c r="H535" s="38"/>
    </row>
    <row r="536" customHeight="1" spans="1:8">
      <c r="A536" s="7">
        <v>9</v>
      </c>
      <c r="B536" s="38" t="s">
        <v>1069</v>
      </c>
      <c r="C536" s="38">
        <v>9</v>
      </c>
      <c r="D536" s="39">
        <v>95</v>
      </c>
      <c r="E536" s="39">
        <v>92</v>
      </c>
      <c r="F536" s="39">
        <v>98</v>
      </c>
      <c r="G536" s="50"/>
      <c r="H536" s="38"/>
    </row>
    <row r="537" customHeight="1" spans="1:8">
      <c r="A537" s="7">
        <v>10</v>
      </c>
      <c r="B537" s="38" t="s">
        <v>1070</v>
      </c>
      <c r="C537" s="38">
        <v>10</v>
      </c>
      <c r="D537" s="39">
        <v>92</v>
      </c>
      <c r="E537" s="39">
        <v>86.5</v>
      </c>
      <c r="F537" s="39">
        <v>92</v>
      </c>
      <c r="G537" s="50"/>
      <c r="H537" s="38"/>
    </row>
    <row r="538" customHeight="1" spans="1:8">
      <c r="A538" s="7">
        <v>11</v>
      </c>
      <c r="B538" s="38" t="s">
        <v>1071</v>
      </c>
      <c r="C538" s="38">
        <v>11</v>
      </c>
      <c r="D538" s="39">
        <v>82.5</v>
      </c>
      <c r="E538" s="39">
        <v>59</v>
      </c>
      <c r="F538" s="39">
        <v>69.5</v>
      </c>
      <c r="G538" s="50"/>
      <c r="H538" s="38"/>
    </row>
    <row r="539" customHeight="1" spans="1:8">
      <c r="A539" s="7">
        <v>12</v>
      </c>
      <c r="B539" s="38" t="s">
        <v>1072</v>
      </c>
      <c r="C539" s="38">
        <v>12</v>
      </c>
      <c r="D539" s="39">
        <v>94</v>
      </c>
      <c r="E539" s="39">
        <v>86</v>
      </c>
      <c r="F539" s="39">
        <v>94</v>
      </c>
      <c r="G539" s="50"/>
      <c r="H539" s="38"/>
    </row>
    <row r="540" customHeight="1" spans="1:8">
      <c r="A540" s="7">
        <v>13</v>
      </c>
      <c r="B540" s="38" t="s">
        <v>1073</v>
      </c>
      <c r="C540" s="38">
        <v>13</v>
      </c>
      <c r="D540" s="39">
        <v>93.5</v>
      </c>
      <c r="E540" s="39">
        <v>85.5</v>
      </c>
      <c r="F540" s="39">
        <v>90</v>
      </c>
      <c r="G540" s="50"/>
      <c r="H540" s="38"/>
    </row>
    <row r="541" customHeight="1" spans="1:8">
      <c r="A541" s="7">
        <v>14</v>
      </c>
      <c r="B541" s="38" t="s">
        <v>1074</v>
      </c>
      <c r="C541" s="38">
        <v>14</v>
      </c>
      <c r="D541" s="39">
        <v>82</v>
      </c>
      <c r="E541" s="39">
        <v>85.5</v>
      </c>
      <c r="F541" s="39">
        <v>75.5</v>
      </c>
      <c r="G541" s="50"/>
      <c r="H541" s="38"/>
    </row>
    <row r="542" customHeight="1" spans="1:8">
      <c r="A542" s="7">
        <v>15</v>
      </c>
      <c r="B542" s="38" t="s">
        <v>1075</v>
      </c>
      <c r="C542" s="38">
        <v>15</v>
      </c>
      <c r="D542" s="39">
        <v>66.5</v>
      </c>
      <c r="E542" s="39">
        <v>72.5</v>
      </c>
      <c r="F542" s="39">
        <v>65</v>
      </c>
      <c r="G542" s="50"/>
      <c r="H542" s="38"/>
    </row>
    <row r="543" customHeight="1" spans="1:8">
      <c r="A543" s="7">
        <v>16</v>
      </c>
      <c r="B543" s="38" t="s">
        <v>1076</v>
      </c>
      <c r="C543" s="38">
        <v>16</v>
      </c>
      <c r="D543" s="39">
        <v>91.5</v>
      </c>
      <c r="E543" s="39">
        <v>93</v>
      </c>
      <c r="F543" s="39">
        <v>98</v>
      </c>
      <c r="G543" s="50"/>
      <c r="H543" s="38"/>
    </row>
    <row r="544" customHeight="1" spans="1:8">
      <c r="A544" s="7">
        <v>17</v>
      </c>
      <c r="B544" s="38" t="s">
        <v>1077</v>
      </c>
      <c r="C544" s="38">
        <v>17</v>
      </c>
      <c r="D544" s="39">
        <v>96.5</v>
      </c>
      <c r="E544" s="39">
        <v>77.5</v>
      </c>
      <c r="F544" s="39">
        <v>98</v>
      </c>
      <c r="G544" s="50"/>
      <c r="H544" s="38"/>
    </row>
    <row r="545" customHeight="1" spans="1:8">
      <c r="A545" s="7">
        <v>18</v>
      </c>
      <c r="B545" s="38" t="s">
        <v>1078</v>
      </c>
      <c r="C545" s="38">
        <v>18</v>
      </c>
      <c r="D545" s="39">
        <v>93.5</v>
      </c>
      <c r="E545" s="39">
        <v>84.5</v>
      </c>
      <c r="F545" s="39">
        <v>91</v>
      </c>
      <c r="G545" s="50"/>
      <c r="H545" s="38"/>
    </row>
    <row r="546" customHeight="1" spans="1:8">
      <c r="A546" s="7">
        <v>19</v>
      </c>
      <c r="B546" s="38" t="s">
        <v>1079</v>
      </c>
      <c r="C546" s="38">
        <v>19</v>
      </c>
      <c r="D546" s="39">
        <v>90</v>
      </c>
      <c r="E546" s="39">
        <v>76</v>
      </c>
      <c r="F546" s="39">
        <v>93</v>
      </c>
      <c r="G546" s="50"/>
      <c r="H546" s="38"/>
    </row>
    <row r="547" customHeight="1" spans="1:8">
      <c r="A547" s="7">
        <v>20</v>
      </c>
      <c r="B547" s="38" t="s">
        <v>1080</v>
      </c>
      <c r="C547" s="38">
        <v>20</v>
      </c>
      <c r="D547" s="39">
        <v>89</v>
      </c>
      <c r="E547" s="39">
        <v>71</v>
      </c>
      <c r="F547" s="39">
        <v>93</v>
      </c>
      <c r="G547" s="50"/>
      <c r="H547" s="38"/>
    </row>
    <row r="548" customHeight="1" spans="1:8">
      <c r="A548" s="7">
        <v>21</v>
      </c>
      <c r="B548" s="38" t="s">
        <v>1081</v>
      </c>
      <c r="C548" s="38">
        <v>21</v>
      </c>
      <c r="D548" s="39">
        <v>91</v>
      </c>
      <c r="E548" s="39">
        <v>80</v>
      </c>
      <c r="F548" s="39">
        <v>88</v>
      </c>
      <c r="G548" s="50"/>
      <c r="H548" s="38"/>
    </row>
    <row r="549" customHeight="1" spans="1:8">
      <c r="A549" s="7">
        <v>22</v>
      </c>
      <c r="B549" s="38" t="s">
        <v>1082</v>
      </c>
      <c r="C549" s="38">
        <v>22</v>
      </c>
      <c r="D549" s="39">
        <v>89</v>
      </c>
      <c r="E549" s="39">
        <v>66</v>
      </c>
      <c r="F549" s="39">
        <v>86</v>
      </c>
      <c r="G549" s="50"/>
      <c r="H549" s="38"/>
    </row>
    <row r="550" customHeight="1" spans="1:8">
      <c r="A550" s="7">
        <v>23</v>
      </c>
      <c r="B550" s="38" t="s">
        <v>1083</v>
      </c>
      <c r="C550" s="38">
        <v>23</v>
      </c>
      <c r="D550" s="39">
        <v>96</v>
      </c>
      <c r="E550" s="39">
        <v>72</v>
      </c>
      <c r="F550" s="39">
        <v>96</v>
      </c>
      <c r="G550" s="50"/>
      <c r="H550" s="38"/>
    </row>
    <row r="551" customHeight="1" spans="1:8">
      <c r="A551" s="7">
        <v>24</v>
      </c>
      <c r="B551" s="38" t="s">
        <v>1084</v>
      </c>
      <c r="C551" s="38">
        <v>24</v>
      </c>
      <c r="D551" s="39">
        <v>93</v>
      </c>
      <c r="E551" s="39">
        <v>77.5</v>
      </c>
      <c r="F551" s="39">
        <v>79</v>
      </c>
      <c r="G551" s="50"/>
      <c r="H551" s="38"/>
    </row>
    <row r="552" customHeight="1" spans="1:8">
      <c r="A552" s="7">
        <v>25</v>
      </c>
      <c r="B552" s="38" t="s">
        <v>1085</v>
      </c>
      <c r="C552" s="38">
        <v>25</v>
      </c>
      <c r="D552" s="39">
        <v>95</v>
      </c>
      <c r="E552" s="39">
        <v>88.5</v>
      </c>
      <c r="F552" s="39">
        <v>72</v>
      </c>
      <c r="G552" s="50"/>
      <c r="H552" s="38"/>
    </row>
    <row r="553" customHeight="1" spans="1:8">
      <c r="A553" s="7">
        <v>26</v>
      </c>
      <c r="B553" s="38" t="s">
        <v>1086</v>
      </c>
      <c r="C553" s="38">
        <v>26</v>
      </c>
      <c r="D553" s="39">
        <v>98</v>
      </c>
      <c r="E553" s="39">
        <v>85</v>
      </c>
      <c r="F553" s="39">
        <v>90</v>
      </c>
      <c r="G553" s="50"/>
      <c r="H553" s="38"/>
    </row>
    <row r="554" customHeight="1" spans="1:8">
      <c r="A554" s="7">
        <v>27</v>
      </c>
      <c r="B554" s="38" t="s">
        <v>1087</v>
      </c>
      <c r="C554" s="38">
        <v>27</v>
      </c>
      <c r="D554" s="39">
        <v>98</v>
      </c>
      <c r="E554" s="39">
        <v>94</v>
      </c>
      <c r="F554" s="39">
        <v>100</v>
      </c>
      <c r="G554" s="50"/>
      <c r="H554" s="38"/>
    </row>
    <row r="555" customHeight="1" spans="1:8">
      <c r="A555" s="7">
        <v>28</v>
      </c>
      <c r="B555" s="38" t="s">
        <v>1088</v>
      </c>
      <c r="C555" s="38">
        <v>28</v>
      </c>
      <c r="D555" s="39">
        <v>91</v>
      </c>
      <c r="E555" s="39">
        <v>64.5</v>
      </c>
      <c r="F555" s="39">
        <v>94</v>
      </c>
      <c r="G555" s="50"/>
      <c r="H555" s="38"/>
    </row>
    <row r="556" customHeight="1" spans="1:8">
      <c r="A556" s="7">
        <v>29</v>
      </c>
      <c r="B556" s="38" t="s">
        <v>1089</v>
      </c>
      <c r="C556" s="38">
        <v>29</v>
      </c>
      <c r="D556" s="39">
        <v>95</v>
      </c>
      <c r="E556" s="39">
        <v>95</v>
      </c>
      <c r="F556" s="39">
        <v>93.5</v>
      </c>
      <c r="G556" s="50"/>
      <c r="H556" s="38"/>
    </row>
    <row r="557" customHeight="1" spans="1:8">
      <c r="A557" s="7">
        <v>30</v>
      </c>
      <c r="B557" s="38" t="s">
        <v>1090</v>
      </c>
      <c r="C557" s="38">
        <v>30</v>
      </c>
      <c r="D557" s="39">
        <v>90.5</v>
      </c>
      <c r="E557" s="39">
        <v>84</v>
      </c>
      <c r="F557" s="39">
        <v>99</v>
      </c>
      <c r="G557" s="50"/>
      <c r="H557" s="38"/>
    </row>
    <row r="558" customHeight="1" spans="1:8">
      <c r="A558" s="7">
        <v>31</v>
      </c>
      <c r="B558" s="38" t="s">
        <v>1091</v>
      </c>
      <c r="C558" s="38">
        <v>31</v>
      </c>
      <c r="D558" s="39">
        <v>96.5</v>
      </c>
      <c r="E558" s="39">
        <v>98</v>
      </c>
      <c r="F558" s="39">
        <v>95</v>
      </c>
      <c r="G558" s="50"/>
      <c r="H558" s="38"/>
    </row>
    <row r="559" customHeight="1" spans="1:8">
      <c r="A559" s="7">
        <v>32</v>
      </c>
      <c r="B559" s="38" t="s">
        <v>1092</v>
      </c>
      <c r="C559" s="38">
        <v>32</v>
      </c>
      <c r="D559" s="39">
        <v>95.5</v>
      </c>
      <c r="E559" s="39">
        <v>89</v>
      </c>
      <c r="F559" s="39">
        <v>97.5</v>
      </c>
      <c r="G559" s="50"/>
      <c r="H559" s="38"/>
    </row>
    <row r="560" customHeight="1" spans="1:8">
      <c r="A560" s="7">
        <v>33</v>
      </c>
      <c r="B560" s="38" t="s">
        <v>1093</v>
      </c>
      <c r="C560" s="38">
        <v>33</v>
      </c>
      <c r="D560" s="39">
        <v>93.5</v>
      </c>
      <c r="E560" s="39">
        <v>73.5</v>
      </c>
      <c r="F560" s="39">
        <v>86</v>
      </c>
      <c r="G560" s="50"/>
      <c r="H560" s="38"/>
    </row>
    <row r="561" customHeight="1" spans="1:8">
      <c r="A561" s="7">
        <v>34</v>
      </c>
      <c r="B561" s="38" t="s">
        <v>1094</v>
      </c>
      <c r="C561" s="38">
        <v>34</v>
      </c>
      <c r="D561" s="39">
        <v>94</v>
      </c>
      <c r="E561" s="39">
        <v>85</v>
      </c>
      <c r="F561" s="39">
        <v>96</v>
      </c>
      <c r="G561" s="50"/>
      <c r="H561" s="38"/>
    </row>
    <row r="562" customHeight="1" spans="1:8">
      <c r="A562" s="7">
        <v>35</v>
      </c>
      <c r="B562" s="38" t="s">
        <v>1095</v>
      </c>
      <c r="C562" s="38">
        <v>35</v>
      </c>
      <c r="D562" s="39">
        <v>93</v>
      </c>
      <c r="E562" s="39">
        <v>82</v>
      </c>
      <c r="F562" s="39">
        <v>93</v>
      </c>
      <c r="G562" s="50"/>
      <c r="H562" s="38"/>
    </row>
    <row r="563" customHeight="1" spans="1:8">
      <c r="A563" s="7">
        <v>36</v>
      </c>
      <c r="B563" s="38" t="s">
        <v>1096</v>
      </c>
      <c r="C563" s="38">
        <v>36</v>
      </c>
      <c r="D563" s="39">
        <v>80</v>
      </c>
      <c r="E563" s="39">
        <v>55</v>
      </c>
      <c r="F563" s="39">
        <v>71.5</v>
      </c>
      <c r="G563" s="50"/>
      <c r="H563" s="38"/>
    </row>
    <row r="564" customHeight="1" spans="1:8">
      <c r="A564" s="7">
        <v>37</v>
      </c>
      <c r="B564" s="38" t="s">
        <v>1097</v>
      </c>
      <c r="C564" s="38">
        <v>37</v>
      </c>
      <c r="D564" s="39">
        <v>90.5</v>
      </c>
      <c r="E564" s="39">
        <v>78.5</v>
      </c>
      <c r="F564" s="39">
        <v>95.5</v>
      </c>
      <c r="G564" s="50"/>
      <c r="H564" s="38"/>
    </row>
    <row r="565" customHeight="1" spans="1:8">
      <c r="A565" s="7">
        <v>38</v>
      </c>
      <c r="B565" s="38" t="s">
        <v>1098</v>
      </c>
      <c r="C565" s="38">
        <v>38</v>
      </c>
      <c r="D565" s="39">
        <v>91.5</v>
      </c>
      <c r="E565" s="39">
        <v>89</v>
      </c>
      <c r="F565" s="39">
        <v>92</v>
      </c>
      <c r="G565" s="50"/>
      <c r="H565" s="38"/>
    </row>
    <row r="566" customHeight="1" spans="1:8">
      <c r="A566" s="7">
        <v>39</v>
      </c>
      <c r="B566" s="7" t="s">
        <v>1099</v>
      </c>
      <c r="C566" s="38">
        <v>39</v>
      </c>
      <c r="D566" s="39">
        <v>92</v>
      </c>
      <c r="E566" s="39">
        <v>68.5</v>
      </c>
      <c r="F566" s="39">
        <v>87</v>
      </c>
      <c r="G566" s="50"/>
      <c r="H566" s="38"/>
    </row>
    <row r="567" customHeight="1" spans="1:8">
      <c r="A567" s="7">
        <v>40</v>
      </c>
      <c r="B567" s="7" t="s">
        <v>1100</v>
      </c>
      <c r="C567" s="38">
        <v>40</v>
      </c>
      <c r="D567" s="39">
        <v>97.5</v>
      </c>
      <c r="E567" s="39">
        <v>83.5</v>
      </c>
      <c r="F567" s="39">
        <v>96.5</v>
      </c>
      <c r="G567" s="50"/>
      <c r="H567" s="38"/>
    </row>
    <row r="568" customHeight="1" spans="1:8">
      <c r="A568" s="7">
        <v>41</v>
      </c>
      <c r="B568" s="47" t="s">
        <v>1101</v>
      </c>
      <c r="C568" s="38">
        <v>41</v>
      </c>
      <c r="D568" s="39">
        <v>95</v>
      </c>
      <c r="E568" s="39">
        <v>82</v>
      </c>
      <c r="F568" s="39">
        <v>99</v>
      </c>
      <c r="G568" s="50"/>
      <c r="H568" s="38"/>
    </row>
    <row r="569" customHeight="1" spans="1:8">
      <c r="A569" s="7">
        <v>42</v>
      </c>
      <c r="B569" s="47" t="s">
        <v>1102</v>
      </c>
      <c r="C569" s="38">
        <v>42</v>
      </c>
      <c r="D569" s="39">
        <v>98</v>
      </c>
      <c r="E569" s="39">
        <v>84.5</v>
      </c>
      <c r="F569" s="39">
        <v>90</v>
      </c>
      <c r="G569" s="50"/>
      <c r="H569" s="38"/>
    </row>
    <row r="570" customHeight="1" spans="1:8">
      <c r="A570" s="7">
        <v>43</v>
      </c>
      <c r="B570" s="47" t="s">
        <v>1103</v>
      </c>
      <c r="C570" s="38">
        <v>43</v>
      </c>
      <c r="D570" s="39">
        <v>93.5</v>
      </c>
      <c r="E570" s="39">
        <v>72</v>
      </c>
      <c r="F570" s="143">
        <v>90.5</v>
      </c>
      <c r="G570" s="50"/>
      <c r="H570" s="38"/>
    </row>
    <row r="571" customHeight="1" spans="1:8">
      <c r="A571" s="7">
        <v>44</v>
      </c>
      <c r="B571" s="47" t="s">
        <v>1104</v>
      </c>
      <c r="C571" s="38">
        <v>44</v>
      </c>
      <c r="D571" s="39">
        <v>92</v>
      </c>
      <c r="E571" s="39">
        <v>68</v>
      </c>
      <c r="F571" s="39">
        <v>97</v>
      </c>
      <c r="G571" s="50"/>
      <c r="H571" s="38"/>
    </row>
    <row r="572" customHeight="1" spans="1:8">
      <c r="A572" s="7">
        <v>45</v>
      </c>
      <c r="B572" s="47"/>
      <c r="C572" s="175"/>
      <c r="D572" s="7"/>
      <c r="E572" s="7"/>
      <c r="F572" s="7"/>
      <c r="G572" s="7"/>
      <c r="H572" s="38"/>
    </row>
    <row r="573" customHeight="1" spans="1:8">
      <c r="A573" s="46" t="s">
        <v>90</v>
      </c>
      <c r="B573" s="47"/>
      <c r="C573" s="204"/>
      <c r="D573" s="7">
        <f>SUM(D528:D572)</f>
        <v>4056.5</v>
      </c>
      <c r="E573" s="7">
        <f>SUM(E528:E572)</f>
        <v>3514.5</v>
      </c>
      <c r="F573" s="7">
        <f>SUM(F528:F572)</f>
        <v>3992</v>
      </c>
      <c r="G573" s="7"/>
      <c r="H573" s="205"/>
    </row>
    <row r="574" customHeight="1" spans="1:8">
      <c r="A574" s="125" t="s">
        <v>91</v>
      </c>
      <c r="B574" s="169"/>
      <c r="C574" s="10"/>
      <c r="D574" s="50">
        <f>AVERAGE(D528:D572)</f>
        <v>92.1931818181818</v>
      </c>
      <c r="E574" s="50">
        <f>AVERAGE(E528:E572)</f>
        <v>79.875</v>
      </c>
      <c r="F574" s="50">
        <f>AVERAGE(F528:F572)</f>
        <v>90.7272727272728</v>
      </c>
      <c r="G574" s="50" t="e">
        <f>AVERAGE(G530:G572)</f>
        <v>#DIV/0!</v>
      </c>
      <c r="H574" s="52"/>
    </row>
    <row r="575" customHeight="1" spans="1:8">
      <c r="A575" s="125" t="s">
        <v>167</v>
      </c>
      <c r="B575" s="136"/>
      <c r="C575" s="52"/>
      <c r="D575" s="15">
        <f>COUNTIF(D528:D572,"&gt;=90")</f>
        <v>37</v>
      </c>
      <c r="E575" s="15">
        <f>COUNTIF(E528:E572,"&gt;=90")</f>
        <v>7</v>
      </c>
      <c r="F575" s="15">
        <f>COUNTIF(F528:F572,"&gt;=90")</f>
        <v>33</v>
      </c>
      <c r="G575" s="52">
        <f>COUNTIFS(G527:G571,"&gt;=180")</f>
        <v>0</v>
      </c>
      <c r="H575" s="52"/>
    </row>
    <row r="576" customHeight="1" spans="1:8">
      <c r="A576" s="125" t="s">
        <v>168</v>
      </c>
      <c r="B576" s="136"/>
      <c r="C576" s="52"/>
      <c r="D576" s="15">
        <f>COUNTIF(D528:D572,"&gt;=75")-D575</f>
        <v>6</v>
      </c>
      <c r="E576" s="15">
        <f>COUNTIF(E528:E572,"&gt;=75")-E575</f>
        <v>23</v>
      </c>
      <c r="F576" s="15">
        <f>COUNTIF(F528:F572,"&gt;=75")-F575</f>
        <v>7</v>
      </c>
      <c r="G576" s="52">
        <f>COUNTIFS(G528:G571,"&gt;=150",G528:G571,"&lt;180")</f>
        <v>0</v>
      </c>
      <c r="H576" s="52"/>
    </row>
    <row r="577" customHeight="1" spans="1:8">
      <c r="A577" s="125" t="s">
        <v>169</v>
      </c>
      <c r="B577" s="136"/>
      <c r="C577" s="52"/>
      <c r="D577" s="15">
        <f>COUNTIF(D528:D572,"&gt;=60")-D575-D576</f>
        <v>1</v>
      </c>
      <c r="E577" s="15">
        <f>COUNTIF(E528:E572,"&gt;=60")-E575-E576</f>
        <v>12</v>
      </c>
      <c r="F577" s="15">
        <f>COUNTIF(F528:F572,"&gt;=60")-F575-F576</f>
        <v>4</v>
      </c>
      <c r="G577" s="52">
        <f>COUNTIFS(G529:G572,"&gt;=120",G529:G572,"&lt;150")</f>
        <v>0</v>
      </c>
      <c r="H577" s="52"/>
    </row>
    <row r="578" customHeight="1" spans="1:8">
      <c r="A578" s="125" t="s">
        <v>170</v>
      </c>
      <c r="B578" s="136"/>
      <c r="C578" s="18"/>
      <c r="D578" s="15">
        <f>COUNTIF(D528:D572,"&gt;=40")-D575-D576-D577</f>
        <v>0</v>
      </c>
      <c r="E578" s="15">
        <f>COUNTIF(E528:E572,"&gt;=40")-E575-E576-E577</f>
        <v>2</v>
      </c>
      <c r="F578" s="15">
        <f>COUNTIF(F528:F572,"&gt;=40")-F575-F576-F577</f>
        <v>0</v>
      </c>
      <c r="G578" s="52">
        <f>COUNTIFS(G530:G573,"&gt;=80",G530:G573,"&lt;120")</f>
        <v>0</v>
      </c>
      <c r="H578" s="52"/>
    </row>
    <row r="579" customHeight="1" spans="1:8">
      <c r="A579" s="125" t="s">
        <v>171</v>
      </c>
      <c r="B579" s="136"/>
      <c r="C579" s="18"/>
      <c r="D579" s="15">
        <f>COUNTIF(D528:D572,"&lt;40")</f>
        <v>0</v>
      </c>
      <c r="E579" s="15">
        <f>COUNTIF(E528:E572,"&lt;40")</f>
        <v>0</v>
      </c>
      <c r="F579" s="15">
        <f>COUNTIF(F528:F572,"&lt;40")</f>
        <v>0</v>
      </c>
      <c r="G579" s="15">
        <f>COUNTIF(G528:G572,"&lt;120")</f>
        <v>0</v>
      </c>
      <c r="H579" s="52"/>
    </row>
    <row r="580" customHeight="1" spans="1:8">
      <c r="A580" s="125" t="s">
        <v>96</v>
      </c>
      <c r="B580" s="136"/>
      <c r="C580" s="21"/>
      <c r="D580" s="18">
        <f>D575/SUM(D575:D579)</f>
        <v>0.840909090909091</v>
      </c>
      <c r="E580" s="18">
        <f>E575/SUM(E575:E579)</f>
        <v>0.159090909090909</v>
      </c>
      <c r="F580" s="18">
        <f>F575/SUM(F575:F579)</f>
        <v>0.75</v>
      </c>
      <c r="G580" s="18" t="e">
        <f>G575/SUM(G575:G579)</f>
        <v>#DIV/0!</v>
      </c>
      <c r="H580" s="52"/>
    </row>
    <row r="581" customHeight="1" spans="1:8">
      <c r="A581" s="125" t="s">
        <v>97</v>
      </c>
      <c r="B581" s="136"/>
      <c r="C581" s="52"/>
      <c r="D581" s="18">
        <f>SUM(D575:D577)/SUM(D575:D579)</f>
        <v>1</v>
      </c>
      <c r="E581" s="18">
        <f>SUM(E575:E577)/SUM(E575:E579)</f>
        <v>0.954545454545455</v>
      </c>
      <c r="F581" s="18">
        <f>SUM(F575:F577)/SUM(F575:F579)</f>
        <v>1</v>
      </c>
      <c r="G581" s="7"/>
      <c r="H581" s="52"/>
    </row>
    <row r="582" customHeight="1" spans="1:8">
      <c r="A582" s="125" t="s">
        <v>98</v>
      </c>
      <c r="B582" s="136"/>
      <c r="C582" s="52"/>
      <c r="D582" s="21">
        <f>STDEV(D528:D572)</f>
        <v>5.74275672102441</v>
      </c>
      <c r="E582" s="21">
        <f>STDEV(E528:E572)</f>
        <v>10.5759297793468</v>
      </c>
      <c r="F582" s="21">
        <f>STDEV(F528:F572)</f>
        <v>8.4471369481952</v>
      </c>
      <c r="G582" s="21" t="e">
        <f>STDEV(G528:G572)</f>
        <v>#DIV/0!</v>
      </c>
      <c r="H582" s="52"/>
    </row>
  </sheetData>
  <sheetProtection formatCells="0" insertHyperlinks="0" autoFilter="0"/>
  <mergeCells count="110">
    <mergeCell ref="A1:H1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60:H60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9:H119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7:H177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5:H235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4:H294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2:H352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10:H410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8:H468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6:H526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1"/>
  <sheetViews>
    <sheetView topLeftCell="A41" workbookViewId="0">
      <selection activeCell="J237" sqref="J237"/>
    </sheetView>
  </sheetViews>
  <sheetFormatPr defaultColWidth="9" defaultRowHeight="17" customHeight="1"/>
  <cols>
    <col min="1" max="2" width="13" style="34" customWidth="1"/>
    <col min="3" max="7" width="12" style="34" customWidth="1"/>
    <col min="8" max="8" width="14.25" style="34" customWidth="1"/>
    <col min="9" max="9" width="12" style="34" customWidth="1"/>
    <col min="10" max="26" width="9" style="34"/>
  </cols>
  <sheetData>
    <row r="1" ht="18.75" spans="1:9">
      <c r="A1" s="36" t="s">
        <v>1105</v>
      </c>
      <c r="B1" s="36"/>
      <c r="C1" s="36"/>
      <c r="D1" s="36"/>
      <c r="E1" s="36"/>
      <c r="F1" s="36"/>
      <c r="G1" s="36"/>
      <c r="H1" s="36"/>
      <c r="I1" s="35"/>
    </row>
    <row r="2" customHeight="1" spans="1:9">
      <c r="A2" s="7" t="s">
        <v>245</v>
      </c>
      <c r="B2" s="125" t="s">
        <v>246</v>
      </c>
      <c r="C2" s="125" t="s">
        <v>646</v>
      </c>
      <c r="D2" s="125" t="s">
        <v>1</v>
      </c>
      <c r="E2" s="77" t="s">
        <v>99</v>
      </c>
      <c r="F2" s="77" t="s">
        <v>124</v>
      </c>
      <c r="G2" s="77" t="s">
        <v>90</v>
      </c>
      <c r="H2" s="77" t="s">
        <v>647</v>
      </c>
      <c r="I2" s="35"/>
    </row>
    <row r="3" customHeight="1" spans="1:9">
      <c r="A3" s="7">
        <v>1</v>
      </c>
      <c r="B3" s="7" t="s">
        <v>1106</v>
      </c>
      <c r="C3" s="7">
        <v>1</v>
      </c>
      <c r="D3" s="39">
        <v>98</v>
      </c>
      <c r="E3" s="39">
        <v>94</v>
      </c>
      <c r="F3" s="39">
        <v>95</v>
      </c>
      <c r="G3" s="50"/>
      <c r="H3" s="7"/>
      <c r="I3" s="35"/>
    </row>
    <row r="4" customHeight="1" spans="1:9">
      <c r="A4" s="7">
        <v>2</v>
      </c>
      <c r="B4" s="7" t="s">
        <v>1107</v>
      </c>
      <c r="C4" s="7">
        <v>2</v>
      </c>
      <c r="D4" s="39">
        <v>93</v>
      </c>
      <c r="E4" s="39">
        <v>80</v>
      </c>
      <c r="F4" s="39">
        <v>97</v>
      </c>
      <c r="G4" s="50"/>
      <c r="H4" s="7"/>
      <c r="I4" s="35"/>
    </row>
    <row r="5" customHeight="1" spans="1:9">
      <c r="A5" s="7">
        <v>3</v>
      </c>
      <c r="B5" s="7" t="s">
        <v>1108</v>
      </c>
      <c r="C5" s="7">
        <v>3</v>
      </c>
      <c r="D5" s="39">
        <v>88.5</v>
      </c>
      <c r="E5" s="39">
        <v>84.5</v>
      </c>
      <c r="F5" s="39">
        <v>95</v>
      </c>
      <c r="G5" s="50"/>
      <c r="H5" s="7"/>
      <c r="I5" s="35"/>
    </row>
    <row r="6" customHeight="1" spans="1:9">
      <c r="A6" s="7">
        <v>4</v>
      </c>
      <c r="B6" s="7" t="s">
        <v>1109</v>
      </c>
      <c r="C6" s="7">
        <v>4</v>
      </c>
      <c r="D6" s="39">
        <v>94</v>
      </c>
      <c r="E6" s="39">
        <v>91</v>
      </c>
      <c r="F6" s="39">
        <v>95.5</v>
      </c>
      <c r="G6" s="50"/>
      <c r="H6" s="7"/>
      <c r="I6" s="35"/>
    </row>
    <row r="7" customHeight="1" spans="1:9">
      <c r="A7" s="7">
        <v>5</v>
      </c>
      <c r="B7" s="7" t="s">
        <v>1110</v>
      </c>
      <c r="C7" s="7">
        <v>5</v>
      </c>
      <c r="D7" s="39">
        <v>95</v>
      </c>
      <c r="E7" s="39">
        <v>98</v>
      </c>
      <c r="F7" s="39">
        <v>100</v>
      </c>
      <c r="G7" s="50"/>
      <c r="H7" s="7"/>
      <c r="I7" s="35"/>
    </row>
    <row r="8" customHeight="1" spans="1:9">
      <c r="A8" s="7">
        <v>6</v>
      </c>
      <c r="B8" s="7" t="s">
        <v>1111</v>
      </c>
      <c r="C8" s="7">
        <v>6</v>
      </c>
      <c r="D8" s="39">
        <v>93.5</v>
      </c>
      <c r="E8" s="39">
        <v>86.5</v>
      </c>
      <c r="F8" s="39">
        <v>99</v>
      </c>
      <c r="G8" s="50"/>
      <c r="H8" s="7"/>
      <c r="I8" s="35"/>
    </row>
    <row r="9" customHeight="1" spans="1:9">
      <c r="A9" s="7">
        <v>7</v>
      </c>
      <c r="B9" s="7" t="s">
        <v>1112</v>
      </c>
      <c r="C9" s="7">
        <v>7</v>
      </c>
      <c r="D9" s="39">
        <v>87</v>
      </c>
      <c r="E9" s="39">
        <v>77</v>
      </c>
      <c r="F9" s="39">
        <v>92.5</v>
      </c>
      <c r="G9" s="50"/>
      <c r="H9" s="7"/>
      <c r="I9" s="35"/>
    </row>
    <row r="10" customHeight="1" spans="1:9">
      <c r="A10" s="7">
        <v>8</v>
      </c>
      <c r="B10" s="7" t="s">
        <v>1113</v>
      </c>
      <c r="C10" s="7">
        <v>8</v>
      </c>
      <c r="D10" s="39">
        <v>96.5</v>
      </c>
      <c r="E10" s="39">
        <v>93</v>
      </c>
      <c r="F10" s="39">
        <v>97.5</v>
      </c>
      <c r="G10" s="50"/>
      <c r="H10" s="7"/>
      <c r="I10" s="35"/>
    </row>
    <row r="11" customHeight="1" spans="1:9">
      <c r="A11" s="7">
        <v>9</v>
      </c>
      <c r="B11" s="141" t="s">
        <v>1114</v>
      </c>
      <c r="C11" s="7">
        <v>9</v>
      </c>
      <c r="D11" s="39">
        <v>94.5</v>
      </c>
      <c r="E11" s="39">
        <v>99.5</v>
      </c>
      <c r="F11" s="39">
        <v>98</v>
      </c>
      <c r="G11" s="135"/>
      <c r="H11" s="141"/>
      <c r="I11" s="35"/>
    </row>
    <row r="12" customHeight="1" spans="1:9">
      <c r="A12" s="7">
        <v>10</v>
      </c>
      <c r="B12" s="7" t="s">
        <v>1115</v>
      </c>
      <c r="C12" s="7">
        <v>10</v>
      </c>
      <c r="D12" s="39">
        <v>86.5</v>
      </c>
      <c r="E12" s="39">
        <v>65</v>
      </c>
      <c r="F12" s="39">
        <v>52.5</v>
      </c>
      <c r="G12" s="39"/>
      <c r="H12" s="7"/>
      <c r="I12" s="35"/>
    </row>
    <row r="13" customHeight="1" spans="1:9">
      <c r="A13" s="7">
        <v>11</v>
      </c>
      <c r="B13" s="7" t="s">
        <v>1116</v>
      </c>
      <c r="C13" s="7">
        <v>11</v>
      </c>
      <c r="D13" s="39">
        <v>98.5</v>
      </c>
      <c r="E13" s="39">
        <v>85.5</v>
      </c>
      <c r="F13" s="39">
        <v>98.5</v>
      </c>
      <c r="G13" s="39"/>
      <c r="H13" s="7"/>
      <c r="I13" s="35"/>
    </row>
    <row r="14" customHeight="1" spans="1:9">
      <c r="A14" s="7">
        <v>12</v>
      </c>
      <c r="B14" s="7" t="s">
        <v>1117</v>
      </c>
      <c r="C14" s="7">
        <v>12</v>
      </c>
      <c r="D14" s="39">
        <v>93.5</v>
      </c>
      <c r="E14" s="39">
        <v>93</v>
      </c>
      <c r="F14" s="39">
        <v>89</v>
      </c>
      <c r="G14" s="39"/>
      <c r="H14" s="7"/>
      <c r="I14" s="35"/>
    </row>
    <row r="15" customHeight="1" spans="1:9">
      <c r="A15" s="7">
        <v>13</v>
      </c>
      <c r="B15" s="7" t="s">
        <v>1118</v>
      </c>
      <c r="C15" s="7">
        <v>13</v>
      </c>
      <c r="D15" s="39">
        <v>94.5</v>
      </c>
      <c r="E15" s="39">
        <v>93</v>
      </c>
      <c r="F15" s="39">
        <v>98</v>
      </c>
      <c r="G15" s="39"/>
      <c r="H15" s="7"/>
      <c r="I15" s="35"/>
    </row>
    <row r="16" customHeight="1" spans="1:9">
      <c r="A16" s="7">
        <v>14</v>
      </c>
      <c r="B16" s="7" t="s">
        <v>1119</v>
      </c>
      <c r="C16" s="7">
        <v>14</v>
      </c>
      <c r="D16" s="39">
        <v>99</v>
      </c>
      <c r="E16" s="39">
        <v>85</v>
      </c>
      <c r="F16" s="39">
        <v>99</v>
      </c>
      <c r="G16" s="39"/>
      <c r="H16" s="7"/>
      <c r="I16" s="35"/>
    </row>
    <row r="17" customHeight="1" spans="1:9">
      <c r="A17" s="7">
        <v>15</v>
      </c>
      <c r="B17" s="7" t="s">
        <v>1120</v>
      </c>
      <c r="C17" s="7">
        <v>15</v>
      </c>
      <c r="D17" s="39">
        <v>97</v>
      </c>
      <c r="E17" s="39">
        <v>80</v>
      </c>
      <c r="F17" s="39">
        <v>95</v>
      </c>
      <c r="G17" s="39"/>
      <c r="H17" s="7"/>
      <c r="I17" s="35"/>
    </row>
    <row r="18" customHeight="1" spans="1:9">
      <c r="A18" s="7">
        <v>16</v>
      </c>
      <c r="B18" s="7" t="s">
        <v>1121</v>
      </c>
      <c r="C18" s="7">
        <v>16</v>
      </c>
      <c r="D18" s="39">
        <v>96.5</v>
      </c>
      <c r="E18" s="39">
        <v>95</v>
      </c>
      <c r="F18" s="39">
        <v>94.5</v>
      </c>
      <c r="G18" s="39"/>
      <c r="H18" s="7"/>
      <c r="I18" s="35"/>
    </row>
    <row r="19" customHeight="1" spans="1:9">
      <c r="A19" s="7">
        <v>17</v>
      </c>
      <c r="B19" s="7" t="s">
        <v>1122</v>
      </c>
      <c r="C19" s="7">
        <v>17</v>
      </c>
      <c r="D19" s="39">
        <v>96</v>
      </c>
      <c r="E19" s="39">
        <v>86.5</v>
      </c>
      <c r="F19" s="39">
        <v>98</v>
      </c>
      <c r="G19" s="39"/>
      <c r="H19" s="7"/>
      <c r="I19" s="35"/>
    </row>
    <row r="20" customHeight="1" spans="1:9">
      <c r="A20" s="7">
        <v>18</v>
      </c>
      <c r="B20" s="7" t="s">
        <v>1123</v>
      </c>
      <c r="C20" s="7">
        <v>18</v>
      </c>
      <c r="D20" s="39">
        <v>96</v>
      </c>
      <c r="E20" s="39">
        <v>90.5</v>
      </c>
      <c r="F20" s="39">
        <v>99</v>
      </c>
      <c r="G20" s="39"/>
      <c r="H20" s="7"/>
      <c r="I20" s="35"/>
    </row>
    <row r="21" customHeight="1" spans="1:9">
      <c r="A21" s="7">
        <v>19</v>
      </c>
      <c r="B21" s="7" t="s">
        <v>1124</v>
      </c>
      <c r="C21" s="7">
        <v>19</v>
      </c>
      <c r="D21" s="39">
        <v>87</v>
      </c>
      <c r="E21" s="39">
        <v>82</v>
      </c>
      <c r="F21" s="39">
        <v>85.5</v>
      </c>
      <c r="G21" s="39"/>
      <c r="H21" s="7"/>
      <c r="I21" s="35"/>
    </row>
    <row r="22" customHeight="1" spans="1:9">
      <c r="A22" s="7">
        <v>20</v>
      </c>
      <c r="B22" s="7" t="s">
        <v>1125</v>
      </c>
      <c r="C22" s="7">
        <v>20</v>
      </c>
      <c r="D22" s="39">
        <v>24</v>
      </c>
      <c r="E22" s="39">
        <v>44</v>
      </c>
      <c r="F22" s="39">
        <v>48.5</v>
      </c>
      <c r="G22" s="39"/>
      <c r="H22" s="7"/>
      <c r="I22" s="35"/>
    </row>
    <row r="23" customHeight="1" spans="1:9">
      <c r="A23" s="7">
        <v>21</v>
      </c>
      <c r="B23" s="7" t="s">
        <v>1126</v>
      </c>
      <c r="C23" s="7">
        <v>21</v>
      </c>
      <c r="D23" s="39">
        <v>84</v>
      </c>
      <c r="E23" s="39">
        <v>74.5</v>
      </c>
      <c r="F23" s="39">
        <v>75.5</v>
      </c>
      <c r="G23" s="39"/>
      <c r="H23" s="7"/>
      <c r="I23" s="35"/>
    </row>
    <row r="24" customHeight="1" spans="1:9">
      <c r="A24" s="7">
        <v>22</v>
      </c>
      <c r="B24" s="7" t="s">
        <v>1127</v>
      </c>
      <c r="C24" s="7">
        <v>22</v>
      </c>
      <c r="D24" s="39">
        <v>70.5</v>
      </c>
      <c r="E24" s="39">
        <v>68.5</v>
      </c>
      <c r="F24" s="39">
        <v>58.5</v>
      </c>
      <c r="G24" s="39"/>
      <c r="H24" s="7"/>
      <c r="I24" s="35"/>
    </row>
    <row r="25" customHeight="1" spans="1:9">
      <c r="A25" s="7">
        <v>23</v>
      </c>
      <c r="B25" s="7" t="s">
        <v>1128</v>
      </c>
      <c r="C25" s="7">
        <v>23</v>
      </c>
      <c r="D25" s="39">
        <v>96.5</v>
      </c>
      <c r="E25" s="39">
        <v>91.5</v>
      </c>
      <c r="F25" s="39">
        <v>100</v>
      </c>
      <c r="G25" s="39"/>
      <c r="H25" s="7"/>
      <c r="I25" s="35"/>
    </row>
    <row r="26" customHeight="1" spans="1:9">
      <c r="A26" s="7">
        <v>24</v>
      </c>
      <c r="B26" s="7" t="s">
        <v>1129</v>
      </c>
      <c r="C26" s="7">
        <v>24</v>
      </c>
      <c r="D26" s="39">
        <v>94.5</v>
      </c>
      <c r="E26" s="39">
        <v>89.5</v>
      </c>
      <c r="F26" s="39">
        <v>97.5</v>
      </c>
      <c r="G26" s="39"/>
      <c r="H26" s="7"/>
      <c r="I26" s="35"/>
    </row>
    <row r="27" customHeight="1" spans="1:9">
      <c r="A27" s="7">
        <v>25</v>
      </c>
      <c r="B27" s="7" t="s">
        <v>1130</v>
      </c>
      <c r="C27" s="7">
        <v>25</v>
      </c>
      <c r="D27" s="39">
        <v>98</v>
      </c>
      <c r="E27" s="39">
        <v>88.5</v>
      </c>
      <c r="F27" s="39">
        <v>98</v>
      </c>
      <c r="G27" s="39"/>
      <c r="H27" s="7"/>
      <c r="I27" s="35"/>
    </row>
    <row r="28" customHeight="1" spans="1:9">
      <c r="A28" s="7">
        <v>26</v>
      </c>
      <c r="B28" s="7" t="s">
        <v>1131</v>
      </c>
      <c r="C28" s="7">
        <v>26</v>
      </c>
      <c r="D28" s="39">
        <v>96</v>
      </c>
      <c r="E28" s="39">
        <v>83.5</v>
      </c>
      <c r="F28" s="39">
        <v>98</v>
      </c>
      <c r="G28" s="39"/>
      <c r="H28" s="7"/>
      <c r="I28" s="35"/>
    </row>
    <row r="29" customHeight="1" spans="1:9">
      <c r="A29" s="7">
        <v>27</v>
      </c>
      <c r="B29" s="7" t="s">
        <v>1132</v>
      </c>
      <c r="C29" s="7">
        <v>27</v>
      </c>
      <c r="D29" s="39">
        <v>98.5</v>
      </c>
      <c r="E29" s="39">
        <v>99.5</v>
      </c>
      <c r="F29" s="39">
        <v>100</v>
      </c>
      <c r="G29" s="39"/>
      <c r="H29" s="7"/>
      <c r="I29" s="35"/>
    </row>
    <row r="30" customHeight="1" spans="1:9">
      <c r="A30" s="7">
        <v>28</v>
      </c>
      <c r="B30" s="7" t="s">
        <v>1133</v>
      </c>
      <c r="C30" s="7">
        <v>28</v>
      </c>
      <c r="D30" s="39">
        <v>92.5</v>
      </c>
      <c r="E30" s="39">
        <v>89</v>
      </c>
      <c r="F30" s="39">
        <v>97</v>
      </c>
      <c r="G30" s="39"/>
      <c r="H30" s="7"/>
      <c r="I30" s="35"/>
    </row>
    <row r="31" customHeight="1" spans="1:9">
      <c r="A31" s="7">
        <v>29</v>
      </c>
      <c r="B31" s="7" t="s">
        <v>1134</v>
      </c>
      <c r="C31" s="7">
        <v>29</v>
      </c>
      <c r="D31" s="39">
        <v>95.5</v>
      </c>
      <c r="E31" s="39">
        <v>86.5</v>
      </c>
      <c r="F31" s="39">
        <v>98.5</v>
      </c>
      <c r="G31" s="39"/>
      <c r="H31" s="7"/>
      <c r="I31" s="35"/>
    </row>
    <row r="32" customHeight="1" spans="1:9">
      <c r="A32" s="7">
        <v>30</v>
      </c>
      <c r="B32" s="7" t="s">
        <v>1135</v>
      </c>
      <c r="C32" s="7">
        <v>30</v>
      </c>
      <c r="D32" s="39">
        <v>97.5</v>
      </c>
      <c r="E32" s="39">
        <v>81</v>
      </c>
      <c r="F32" s="39">
        <v>98.5</v>
      </c>
      <c r="G32" s="39"/>
      <c r="H32" s="7"/>
      <c r="I32" s="35"/>
    </row>
    <row r="33" customHeight="1" spans="1:9">
      <c r="A33" s="7">
        <v>31</v>
      </c>
      <c r="B33" s="7" t="s">
        <v>1136</v>
      </c>
      <c r="C33" s="7">
        <v>31</v>
      </c>
      <c r="D33" s="39">
        <v>94.25</v>
      </c>
      <c r="E33" s="39">
        <v>81.5</v>
      </c>
      <c r="F33" s="39">
        <v>98.5</v>
      </c>
      <c r="G33" s="39"/>
      <c r="H33" s="7"/>
      <c r="I33" s="35"/>
    </row>
    <row r="34" customHeight="1" spans="1:9">
      <c r="A34" s="7">
        <v>32</v>
      </c>
      <c r="B34" s="7" t="s">
        <v>1137</v>
      </c>
      <c r="C34" s="7">
        <v>32</v>
      </c>
      <c r="D34" s="39">
        <v>94.5</v>
      </c>
      <c r="E34" s="39">
        <v>87</v>
      </c>
      <c r="F34" s="39">
        <v>91</v>
      </c>
      <c r="G34" s="39"/>
      <c r="H34" s="7"/>
      <c r="I34" s="35"/>
    </row>
    <row r="35" customHeight="1" spans="1:9">
      <c r="A35" s="7">
        <v>33</v>
      </c>
      <c r="B35" s="7" t="s">
        <v>468</v>
      </c>
      <c r="C35" s="7">
        <v>33</v>
      </c>
      <c r="D35" s="39">
        <v>85.5</v>
      </c>
      <c r="E35" s="39">
        <v>78.5</v>
      </c>
      <c r="F35" s="39">
        <v>93.5</v>
      </c>
      <c r="G35" s="39"/>
      <c r="H35" s="7"/>
      <c r="I35" s="35"/>
    </row>
    <row r="36" customHeight="1" spans="1:9">
      <c r="A36" s="7">
        <v>34</v>
      </c>
      <c r="B36" s="7" t="s">
        <v>1138</v>
      </c>
      <c r="C36" s="7">
        <v>34</v>
      </c>
      <c r="D36" s="39">
        <v>94.5</v>
      </c>
      <c r="E36" s="162">
        <v>85</v>
      </c>
      <c r="F36" s="39">
        <v>95.5</v>
      </c>
      <c r="G36" s="39"/>
      <c r="H36" s="163"/>
      <c r="I36" s="35"/>
    </row>
    <row r="37" customHeight="1" spans="1:9">
      <c r="A37" s="7">
        <v>35</v>
      </c>
      <c r="B37" s="7" t="s">
        <v>1139</v>
      </c>
      <c r="C37" s="7">
        <v>35</v>
      </c>
      <c r="D37" s="39">
        <v>96</v>
      </c>
      <c r="E37" s="39">
        <v>96</v>
      </c>
      <c r="F37" s="39">
        <v>97.5</v>
      </c>
      <c r="G37" s="39"/>
      <c r="H37" s="7"/>
      <c r="I37" s="35"/>
    </row>
    <row r="38" customHeight="1" spans="1:9">
      <c r="A38" s="7">
        <v>36</v>
      </c>
      <c r="B38" s="7" t="s">
        <v>1140</v>
      </c>
      <c r="C38" s="7">
        <v>36</v>
      </c>
      <c r="D38" s="39">
        <v>76.5</v>
      </c>
      <c r="E38" s="39">
        <v>50</v>
      </c>
      <c r="F38" s="39">
        <v>73.5</v>
      </c>
      <c r="G38" s="39"/>
      <c r="H38" s="7"/>
      <c r="I38" s="35"/>
    </row>
    <row r="39" customHeight="1" spans="1:9">
      <c r="A39" s="7">
        <v>37</v>
      </c>
      <c r="B39" s="7" t="s">
        <v>1141</v>
      </c>
      <c r="C39" s="7">
        <v>37</v>
      </c>
      <c r="D39" s="39">
        <v>79.25</v>
      </c>
      <c r="E39" s="39">
        <v>55</v>
      </c>
      <c r="F39" s="39">
        <v>53</v>
      </c>
      <c r="G39" s="39"/>
      <c r="H39" s="7"/>
      <c r="I39" s="35"/>
    </row>
    <row r="40" customHeight="1" spans="1:9">
      <c r="A40" s="7">
        <v>38</v>
      </c>
      <c r="B40" s="7" t="s">
        <v>1142</v>
      </c>
      <c r="C40" s="7">
        <v>38</v>
      </c>
      <c r="D40" s="39">
        <v>93</v>
      </c>
      <c r="E40" s="39">
        <v>81.5</v>
      </c>
      <c r="F40" s="39">
        <v>92</v>
      </c>
      <c r="G40" s="39"/>
      <c r="H40" s="7"/>
      <c r="I40" s="35"/>
    </row>
    <row r="41" customHeight="1" spans="1:9">
      <c r="A41" s="7">
        <v>39</v>
      </c>
      <c r="B41" s="7" t="s">
        <v>1143</v>
      </c>
      <c r="C41" s="7">
        <v>39</v>
      </c>
      <c r="D41" s="39">
        <v>96</v>
      </c>
      <c r="E41" s="39">
        <v>91.5</v>
      </c>
      <c r="F41" s="39">
        <v>98</v>
      </c>
      <c r="G41" s="39"/>
      <c r="H41" s="7"/>
      <c r="I41" s="35"/>
    </row>
    <row r="42" customHeight="1" spans="1:9">
      <c r="A42" s="7">
        <v>40</v>
      </c>
      <c r="B42" s="7" t="s">
        <v>1144</v>
      </c>
      <c r="C42" s="7">
        <v>40</v>
      </c>
      <c r="D42" s="39">
        <v>94.75</v>
      </c>
      <c r="E42" s="39">
        <v>79</v>
      </c>
      <c r="F42" s="39">
        <v>91.5</v>
      </c>
      <c r="G42" s="39"/>
      <c r="H42" s="7"/>
      <c r="I42" s="35"/>
    </row>
    <row r="43" customHeight="1" spans="1:9">
      <c r="A43" s="7">
        <v>41</v>
      </c>
      <c r="B43" s="7" t="s">
        <v>1145</v>
      </c>
      <c r="C43" s="7">
        <v>41</v>
      </c>
      <c r="D43" s="39">
        <v>82.75</v>
      </c>
      <c r="E43" s="39">
        <v>53</v>
      </c>
      <c r="F43" s="39">
        <v>64.5</v>
      </c>
      <c r="G43" s="39"/>
      <c r="H43" s="7"/>
      <c r="I43" s="35"/>
    </row>
    <row r="44" customHeight="1" spans="1:9">
      <c r="A44" s="7">
        <v>42</v>
      </c>
      <c r="B44" s="164" t="s">
        <v>1146</v>
      </c>
      <c r="C44" s="7">
        <v>42</v>
      </c>
      <c r="D44" s="39">
        <v>94.75</v>
      </c>
      <c r="E44" s="39">
        <v>85</v>
      </c>
      <c r="F44" s="39">
        <v>94.5</v>
      </c>
      <c r="G44" s="39"/>
      <c r="H44" s="7"/>
      <c r="I44" s="35"/>
    </row>
    <row r="45" customHeight="1" spans="1:9">
      <c r="A45" s="7">
        <v>43</v>
      </c>
      <c r="B45" s="165" t="s">
        <v>1147</v>
      </c>
      <c r="C45" s="7">
        <v>43</v>
      </c>
      <c r="D45" s="39">
        <v>86.5</v>
      </c>
      <c r="E45" s="39">
        <v>94.5</v>
      </c>
      <c r="F45" s="39">
        <v>91</v>
      </c>
      <c r="G45" s="39"/>
      <c r="H45" s="7" t="s">
        <v>1148</v>
      </c>
      <c r="I45" s="35"/>
    </row>
    <row r="46" customHeight="1" spans="1:9">
      <c r="A46" s="7">
        <v>44</v>
      </c>
      <c r="B46" s="166" t="s">
        <v>1149</v>
      </c>
      <c r="C46" s="7">
        <v>44</v>
      </c>
      <c r="D46" s="39">
        <v>96</v>
      </c>
      <c r="E46" s="39">
        <v>79.5</v>
      </c>
      <c r="F46" s="39">
        <v>93.5</v>
      </c>
      <c r="G46" s="39"/>
      <c r="H46" s="7" t="s">
        <v>738</v>
      </c>
      <c r="I46" s="35"/>
    </row>
    <row r="47" customHeight="1" spans="1:9">
      <c r="A47" s="7">
        <v>45</v>
      </c>
      <c r="B47" s="167" t="s">
        <v>1150</v>
      </c>
      <c r="C47" s="97">
        <v>45</v>
      </c>
      <c r="D47" s="97">
        <v>93.75</v>
      </c>
      <c r="E47" s="97">
        <v>76.5</v>
      </c>
      <c r="F47" s="97">
        <v>79</v>
      </c>
      <c r="G47" s="39"/>
      <c r="H47" s="7" t="s">
        <v>738</v>
      </c>
      <c r="I47" s="35"/>
    </row>
    <row r="48" customHeight="1" spans="1:9">
      <c r="A48" s="7"/>
      <c r="B48" s="150" t="s">
        <v>90</v>
      </c>
      <c r="C48" s="168"/>
      <c r="D48" s="7">
        <f>SUM(D3:D47)</f>
        <v>4090</v>
      </c>
      <c r="E48" s="7">
        <f>SUM(E3:E47)</f>
        <v>3728.5</v>
      </c>
      <c r="F48" s="7">
        <f>SUM(F3:F47)</f>
        <v>4055</v>
      </c>
      <c r="G48" s="7"/>
      <c r="H48" s="7"/>
      <c r="I48" s="35"/>
    </row>
    <row r="49" customHeight="1" spans="1:9">
      <c r="A49" s="7"/>
      <c r="B49" s="125" t="s">
        <v>91</v>
      </c>
      <c r="C49" s="169"/>
      <c r="D49" s="10">
        <f>AVERAGE(D3:D47)</f>
        <v>90.8888888888889</v>
      </c>
      <c r="E49" s="10">
        <f>AVERAGE(E3:E47)</f>
        <v>82.8555555555556</v>
      </c>
      <c r="F49" s="10">
        <f>AVERAGE(F3:F47)</f>
        <v>90.1111111111111</v>
      </c>
      <c r="G49" s="50" t="e">
        <f>AVERAGE(G5:G47)</f>
        <v>#DIV/0!</v>
      </c>
      <c r="H49" s="7"/>
      <c r="I49" s="35"/>
    </row>
    <row r="50" customHeight="1" spans="1:9">
      <c r="A50" s="7"/>
      <c r="B50" s="125" t="s">
        <v>181</v>
      </c>
      <c r="C50" s="169"/>
      <c r="D50" s="15">
        <f>COUNTIF(D3:D47,"&gt;=85")</f>
        <v>39</v>
      </c>
      <c r="E50" s="15">
        <f>COUNTIF(E3:E47,"&gt;=85")</f>
        <v>25</v>
      </c>
      <c r="F50" s="15">
        <f>COUNTIF(F3:F47,"&gt;=85")</f>
        <v>37</v>
      </c>
      <c r="G50" s="52">
        <f>COUNTIFS(G2:G46,"&gt;=270")</f>
        <v>0</v>
      </c>
      <c r="H50" s="7"/>
      <c r="I50" s="35"/>
    </row>
    <row r="51" customHeight="1" spans="1:9">
      <c r="A51" s="7"/>
      <c r="B51" s="125" t="s">
        <v>1151</v>
      </c>
      <c r="C51" s="169"/>
      <c r="D51" s="15">
        <f>COUNTIF(D3:D47,"&gt;=75")-D50</f>
        <v>4</v>
      </c>
      <c r="E51" s="15">
        <f>COUNTIF(E3:E47,"&gt;=75")-E50</f>
        <v>13</v>
      </c>
      <c r="F51" s="15">
        <f>COUNTIF(F3:F47,"&gt;=75")-F50</f>
        <v>2</v>
      </c>
      <c r="G51" s="52">
        <f>COUNTIFS(G3:G46,"&gt;=225",G3:G46,"&lt;270")</f>
        <v>0</v>
      </c>
      <c r="H51" s="7"/>
      <c r="I51" s="35"/>
    </row>
    <row r="52" customHeight="1" spans="1:9">
      <c r="A52" s="7"/>
      <c r="B52" s="125" t="s">
        <v>1152</v>
      </c>
      <c r="C52" s="169"/>
      <c r="D52" s="15">
        <f>COUNTIF(D3:D47,"&gt;=60")-D50-D51</f>
        <v>1</v>
      </c>
      <c r="E52" s="15">
        <f>COUNTIF(E3:E47,"&gt;=60")-E50-E51</f>
        <v>3</v>
      </c>
      <c r="F52" s="15">
        <f>COUNTIF(F3:F47,"&gt;=60")-F50-F51</f>
        <v>2</v>
      </c>
      <c r="G52" s="52">
        <f>COUNTIFS(G4:G47,"&gt;=180",G4:G47,"&lt;225")</f>
        <v>0</v>
      </c>
      <c r="H52" s="7"/>
      <c r="I52" s="35"/>
    </row>
    <row r="53" customHeight="1" spans="1:9">
      <c r="A53" s="7"/>
      <c r="B53" s="125" t="s">
        <v>1153</v>
      </c>
      <c r="C53" s="169"/>
      <c r="D53" s="15">
        <f>COUNTIF(D3:D47,"&gt;=40")-D50-D51-D52</f>
        <v>0</v>
      </c>
      <c r="E53" s="15">
        <f>COUNTIF(E3:E47,"&gt;=40")-E50-E51-E52</f>
        <v>4</v>
      </c>
      <c r="F53" s="15">
        <f>COUNTIF(F3:F47,"&gt;=40")-F50-F51-F52</f>
        <v>4</v>
      </c>
      <c r="G53" s="52">
        <f>COUNTIFS(G5:G48,"&gt;=120",G5:G48,"&lt;180")</f>
        <v>0</v>
      </c>
      <c r="H53" s="7"/>
      <c r="I53" s="35"/>
    </row>
    <row r="54" customHeight="1" spans="1:9">
      <c r="A54" s="7"/>
      <c r="B54" s="125" t="s">
        <v>171</v>
      </c>
      <c r="C54" s="169"/>
      <c r="D54" s="15">
        <f>COUNTIF(D3:D47,"&lt;40")</f>
        <v>1</v>
      </c>
      <c r="E54" s="15">
        <f>COUNTIF(E3:E47,"&lt;40")</f>
        <v>0</v>
      </c>
      <c r="F54" s="15">
        <f>COUNTIF(F3:F47,"&lt;40")</f>
        <v>0</v>
      </c>
      <c r="G54" s="15">
        <f>COUNTIF(G3:G47,"&lt;120")</f>
        <v>0</v>
      </c>
      <c r="H54" s="7"/>
      <c r="I54" s="35"/>
    </row>
    <row r="55" customHeight="1" spans="1:9">
      <c r="A55" s="7"/>
      <c r="B55" s="125" t="s">
        <v>96</v>
      </c>
      <c r="C55" s="169"/>
      <c r="D55" s="18">
        <f>D50/SUM(D50:D54)</f>
        <v>0.866666666666667</v>
      </c>
      <c r="E55" s="18">
        <f>E50/SUM(E50:E54)</f>
        <v>0.555555555555556</v>
      </c>
      <c r="F55" s="18">
        <f>F50/SUM(F50:F54)</f>
        <v>0.822222222222222</v>
      </c>
      <c r="G55" s="18" t="e">
        <f>G50/SUM(G50:G54)</f>
        <v>#DIV/0!</v>
      </c>
      <c r="H55" s="7"/>
      <c r="I55" s="35"/>
    </row>
    <row r="56" customHeight="1" spans="1:9">
      <c r="A56" s="7"/>
      <c r="B56" s="125" t="s">
        <v>97</v>
      </c>
      <c r="C56" s="169"/>
      <c r="D56" s="18">
        <f>SUM(D50:D52)/SUM(D50:D54)</f>
        <v>0.977777777777778</v>
      </c>
      <c r="E56" s="18">
        <f>SUM(E50:E52)/SUM(E50:E54)</f>
        <v>0.911111111111111</v>
      </c>
      <c r="F56" s="18">
        <f>SUM(F50:F52)/SUM(F50:F54)</f>
        <v>0.911111111111111</v>
      </c>
      <c r="G56" s="7"/>
      <c r="H56" s="7"/>
      <c r="I56" s="35"/>
    </row>
    <row r="57" customHeight="1" spans="1:9">
      <c r="A57" s="7"/>
      <c r="B57" s="125" t="s">
        <v>98</v>
      </c>
      <c r="C57" s="169"/>
      <c r="D57" s="21">
        <f>STDEV(D3:D47)</f>
        <v>11.9202553401233</v>
      </c>
      <c r="E57" s="21">
        <f>STDEV(E3:E47)</f>
        <v>12.7353401559946</v>
      </c>
      <c r="F57" s="21">
        <f>STDEV(F3:F47)</f>
        <v>13.8678375816823</v>
      </c>
      <c r="G57" s="21" t="e">
        <f>STDEV(G3:G47)</f>
        <v>#DIV/0!</v>
      </c>
      <c r="H57" s="7"/>
      <c r="I57" s="35"/>
    </row>
    <row r="58" customHeight="1" spans="1:9">
      <c r="A58" s="35"/>
      <c r="B58" s="35"/>
      <c r="C58" s="35"/>
      <c r="D58" s="35"/>
      <c r="E58" s="35"/>
      <c r="F58" s="35"/>
      <c r="G58" s="35"/>
      <c r="H58" s="35"/>
      <c r="I58" s="35"/>
    </row>
    <row r="59" ht="18.75" spans="1:9">
      <c r="A59" s="36" t="s">
        <v>1154</v>
      </c>
      <c r="B59" s="36"/>
      <c r="C59" s="36"/>
      <c r="D59" s="36"/>
      <c r="E59" s="36"/>
      <c r="F59" s="36"/>
      <c r="G59" s="36"/>
      <c r="H59" s="36"/>
      <c r="I59" s="35"/>
    </row>
    <row r="60" customHeight="1" spans="1:9">
      <c r="A60" s="7" t="s">
        <v>245</v>
      </c>
      <c r="B60" s="125" t="s">
        <v>246</v>
      </c>
      <c r="C60" s="125" t="s">
        <v>646</v>
      </c>
      <c r="D60" s="125" t="s">
        <v>1</v>
      </c>
      <c r="E60" s="77" t="s">
        <v>99</v>
      </c>
      <c r="F60" s="77" t="s">
        <v>124</v>
      </c>
      <c r="G60" s="77" t="s">
        <v>90</v>
      </c>
      <c r="H60" s="77" t="s">
        <v>647</v>
      </c>
      <c r="I60" s="35"/>
    </row>
    <row r="61" customHeight="1" spans="1:9">
      <c r="A61" s="7">
        <v>1</v>
      </c>
      <c r="B61" s="7" t="s">
        <v>1155</v>
      </c>
      <c r="C61" s="7">
        <v>1</v>
      </c>
      <c r="D61" s="39">
        <v>92</v>
      </c>
      <c r="E61" s="39">
        <v>88</v>
      </c>
      <c r="F61" s="39">
        <v>77.5</v>
      </c>
      <c r="G61" s="39"/>
      <c r="H61" s="7"/>
      <c r="I61" s="35"/>
    </row>
    <row r="62" customHeight="1" spans="1:9">
      <c r="A62" s="7">
        <v>2</v>
      </c>
      <c r="B62" s="141" t="s">
        <v>1156</v>
      </c>
      <c r="C62" s="141">
        <v>2</v>
      </c>
      <c r="D62" s="39">
        <v>89.5</v>
      </c>
      <c r="E62" s="39">
        <v>87</v>
      </c>
      <c r="F62" s="39">
        <v>84.5</v>
      </c>
      <c r="G62" s="39"/>
      <c r="H62" s="7"/>
      <c r="I62" s="35"/>
    </row>
    <row r="63" customHeight="1" spans="1:9">
      <c r="A63" s="7">
        <v>3</v>
      </c>
      <c r="B63" s="141" t="s">
        <v>1157</v>
      </c>
      <c r="C63" s="141">
        <v>3</v>
      </c>
      <c r="D63" s="39">
        <v>93.75</v>
      </c>
      <c r="E63" s="39">
        <v>92</v>
      </c>
      <c r="F63" s="39">
        <v>92</v>
      </c>
      <c r="G63" s="39"/>
      <c r="H63" s="7"/>
      <c r="I63" s="35"/>
    </row>
    <row r="64" customHeight="1" spans="1:9">
      <c r="A64" s="7">
        <v>4</v>
      </c>
      <c r="B64" s="141" t="s">
        <v>1158</v>
      </c>
      <c r="C64" s="141">
        <v>4</v>
      </c>
      <c r="D64" s="39">
        <v>83</v>
      </c>
      <c r="E64" s="39">
        <v>78.5</v>
      </c>
      <c r="F64" s="39">
        <v>92.5</v>
      </c>
      <c r="G64" s="39"/>
      <c r="H64" s="7"/>
      <c r="I64" s="35"/>
    </row>
    <row r="65" customHeight="1" spans="1:9">
      <c r="A65" s="7">
        <v>5</v>
      </c>
      <c r="B65" s="141" t="s">
        <v>1159</v>
      </c>
      <c r="C65" s="141">
        <v>5</v>
      </c>
      <c r="D65" s="39">
        <v>90.5</v>
      </c>
      <c r="E65" s="39">
        <v>90.5</v>
      </c>
      <c r="F65" s="39">
        <v>99</v>
      </c>
      <c r="G65" s="39"/>
      <c r="H65" s="7"/>
      <c r="I65" s="35"/>
    </row>
    <row r="66" customHeight="1" spans="1:9">
      <c r="A66" s="7">
        <v>6</v>
      </c>
      <c r="B66" s="141" t="s">
        <v>1160</v>
      </c>
      <c r="C66" s="141">
        <v>6</v>
      </c>
      <c r="D66" s="39">
        <v>90</v>
      </c>
      <c r="E66" s="39">
        <v>87.5</v>
      </c>
      <c r="F66" s="39">
        <v>92.5</v>
      </c>
      <c r="G66" s="39"/>
      <c r="H66" s="7"/>
      <c r="I66" s="35"/>
    </row>
    <row r="67" customHeight="1" spans="1:9">
      <c r="A67" s="7">
        <v>7</v>
      </c>
      <c r="B67" s="141" t="s">
        <v>1161</v>
      </c>
      <c r="C67" s="141">
        <v>7</v>
      </c>
      <c r="D67" s="39">
        <v>95</v>
      </c>
      <c r="E67" s="39">
        <v>93.5</v>
      </c>
      <c r="F67" s="39">
        <v>91</v>
      </c>
      <c r="G67" s="39"/>
      <c r="H67" s="7"/>
      <c r="I67" s="35"/>
    </row>
    <row r="68" customHeight="1" spans="1:9">
      <c r="A68" s="7">
        <v>8</v>
      </c>
      <c r="B68" s="141" t="s">
        <v>1162</v>
      </c>
      <c r="C68" s="141">
        <v>8</v>
      </c>
      <c r="D68" s="39">
        <v>98</v>
      </c>
      <c r="E68" s="39">
        <v>93</v>
      </c>
      <c r="F68" s="39">
        <v>99.5</v>
      </c>
      <c r="G68" s="39"/>
      <c r="H68" s="7"/>
      <c r="I68" s="35"/>
    </row>
    <row r="69" customHeight="1" spans="1:9">
      <c r="A69" s="7">
        <v>9</v>
      </c>
      <c r="B69" s="141" t="s">
        <v>1163</v>
      </c>
      <c r="C69" s="141">
        <v>9</v>
      </c>
      <c r="D69" s="39">
        <v>85.5</v>
      </c>
      <c r="E69" s="39">
        <v>86.5</v>
      </c>
      <c r="F69" s="143">
        <v>95</v>
      </c>
      <c r="G69" s="39"/>
      <c r="H69" s="7"/>
      <c r="I69" s="35"/>
    </row>
    <row r="70" customHeight="1" spans="1:9">
      <c r="A70" s="7">
        <v>10</v>
      </c>
      <c r="B70" s="141" t="s">
        <v>1164</v>
      </c>
      <c r="C70" s="141">
        <v>10</v>
      </c>
      <c r="D70" s="39">
        <v>95.25</v>
      </c>
      <c r="E70" s="39">
        <v>88</v>
      </c>
      <c r="F70" s="39">
        <v>99</v>
      </c>
      <c r="G70" s="39"/>
      <c r="H70" s="7"/>
      <c r="I70" s="35"/>
    </row>
    <row r="71" customHeight="1" spans="1:9">
      <c r="A71" s="7">
        <v>11</v>
      </c>
      <c r="B71" s="141" t="s">
        <v>1165</v>
      </c>
      <c r="C71" s="141">
        <v>11</v>
      </c>
      <c r="D71" s="39">
        <v>89</v>
      </c>
      <c r="E71" s="39">
        <v>76.5</v>
      </c>
      <c r="F71" s="39">
        <v>85.5</v>
      </c>
      <c r="G71" s="39"/>
      <c r="H71" s="7"/>
      <c r="I71" s="35"/>
    </row>
    <row r="72" customHeight="1" spans="1:9">
      <c r="A72" s="7">
        <v>12</v>
      </c>
      <c r="B72" s="141" t="s">
        <v>1106</v>
      </c>
      <c r="C72" s="141">
        <v>12</v>
      </c>
      <c r="D72" s="39">
        <v>84.25</v>
      </c>
      <c r="E72" s="39">
        <v>88.5</v>
      </c>
      <c r="F72" s="39">
        <v>91.5</v>
      </c>
      <c r="G72" s="39"/>
      <c r="H72" s="7"/>
      <c r="I72" s="35"/>
    </row>
    <row r="73" customHeight="1" spans="1:9">
      <c r="A73" s="7">
        <v>13</v>
      </c>
      <c r="B73" s="141" t="s">
        <v>1166</v>
      </c>
      <c r="C73" s="141">
        <v>13</v>
      </c>
      <c r="D73" s="39">
        <v>87.75</v>
      </c>
      <c r="E73" s="39">
        <v>81</v>
      </c>
      <c r="F73" s="39">
        <v>83</v>
      </c>
      <c r="G73" s="39"/>
      <c r="H73" s="7"/>
      <c r="I73" s="35"/>
    </row>
    <row r="74" customHeight="1" spans="1:9">
      <c r="A74" s="7">
        <v>14</v>
      </c>
      <c r="B74" s="141" t="s">
        <v>1167</v>
      </c>
      <c r="C74" s="141">
        <v>14</v>
      </c>
      <c r="D74" s="39">
        <v>91.5</v>
      </c>
      <c r="E74" s="39">
        <v>80.5</v>
      </c>
      <c r="F74" s="39">
        <v>76.5</v>
      </c>
      <c r="G74" s="39"/>
      <c r="H74" s="7"/>
      <c r="I74" s="35"/>
    </row>
    <row r="75" customHeight="1" spans="1:9">
      <c r="A75" s="7">
        <v>15</v>
      </c>
      <c r="B75" s="141" t="s">
        <v>1168</v>
      </c>
      <c r="C75" s="141">
        <v>15</v>
      </c>
      <c r="D75" s="39">
        <v>89.5</v>
      </c>
      <c r="E75" s="39">
        <v>76</v>
      </c>
      <c r="F75" s="39">
        <v>84.5</v>
      </c>
      <c r="G75" s="39"/>
      <c r="H75" s="7"/>
      <c r="I75" s="35"/>
    </row>
    <row r="76" customHeight="1" spans="1:9">
      <c r="A76" s="7">
        <v>16</v>
      </c>
      <c r="B76" s="141" t="s">
        <v>1169</v>
      </c>
      <c r="C76" s="141">
        <v>16</v>
      </c>
      <c r="D76" s="39">
        <v>85</v>
      </c>
      <c r="E76" s="39">
        <v>78.5</v>
      </c>
      <c r="F76" s="39">
        <v>78.5</v>
      </c>
      <c r="G76" s="39"/>
      <c r="H76" s="7"/>
      <c r="I76" s="35"/>
    </row>
    <row r="77" customHeight="1" spans="1:9">
      <c r="A77" s="7">
        <v>17</v>
      </c>
      <c r="B77" s="141" t="s">
        <v>1170</v>
      </c>
      <c r="C77" s="141">
        <v>17</v>
      </c>
      <c r="D77" s="39">
        <v>92.5</v>
      </c>
      <c r="E77" s="39">
        <v>87.5</v>
      </c>
      <c r="F77" s="39">
        <v>100</v>
      </c>
      <c r="G77" s="39"/>
      <c r="H77" s="7"/>
      <c r="I77" s="35"/>
    </row>
    <row r="78" customHeight="1" spans="1:9">
      <c r="A78" s="7">
        <v>18</v>
      </c>
      <c r="B78" s="141" t="s">
        <v>1171</v>
      </c>
      <c r="C78" s="141">
        <v>18</v>
      </c>
      <c r="D78" s="39">
        <v>93.5</v>
      </c>
      <c r="E78" s="39">
        <v>85.5</v>
      </c>
      <c r="F78" s="39">
        <v>95.5</v>
      </c>
      <c r="G78" s="39"/>
      <c r="H78" s="7"/>
      <c r="I78" s="35"/>
    </row>
    <row r="79" customHeight="1" spans="1:9">
      <c r="A79" s="7">
        <v>19</v>
      </c>
      <c r="B79" s="141" t="s">
        <v>1172</v>
      </c>
      <c r="C79" s="141">
        <v>19</v>
      </c>
      <c r="D79" s="39">
        <v>84</v>
      </c>
      <c r="E79" s="39">
        <v>90</v>
      </c>
      <c r="F79" s="39">
        <v>94.5</v>
      </c>
      <c r="G79" s="39"/>
      <c r="H79" s="7"/>
      <c r="I79" s="35"/>
    </row>
    <row r="80" customHeight="1" spans="1:9">
      <c r="A80" s="7">
        <v>20</v>
      </c>
      <c r="B80" s="141" t="s">
        <v>1173</v>
      </c>
      <c r="C80" s="141">
        <v>20</v>
      </c>
      <c r="D80" s="39">
        <v>14.25</v>
      </c>
      <c r="E80" s="39">
        <v>46</v>
      </c>
      <c r="F80" s="39">
        <v>66</v>
      </c>
      <c r="G80" s="39"/>
      <c r="H80" s="7"/>
      <c r="I80" s="35"/>
    </row>
    <row r="81" customHeight="1" spans="1:9">
      <c r="A81" s="7">
        <v>21</v>
      </c>
      <c r="B81" s="141" t="s">
        <v>1174</v>
      </c>
      <c r="C81" s="141">
        <v>21</v>
      </c>
      <c r="D81" s="39">
        <v>97</v>
      </c>
      <c r="E81" s="39">
        <v>65.5</v>
      </c>
      <c r="F81" s="39">
        <v>64</v>
      </c>
      <c r="G81" s="39"/>
      <c r="H81" s="7"/>
      <c r="I81" s="35"/>
    </row>
    <row r="82" customHeight="1" spans="1:9">
      <c r="A82" s="7">
        <v>22</v>
      </c>
      <c r="B82" s="170" t="s">
        <v>1175</v>
      </c>
      <c r="C82" s="141">
        <v>22</v>
      </c>
      <c r="D82" s="39">
        <v>68.75</v>
      </c>
      <c r="E82" s="39">
        <v>74.5</v>
      </c>
      <c r="F82" s="39">
        <v>42</v>
      </c>
      <c r="G82" s="39"/>
      <c r="H82" s="7"/>
      <c r="I82" s="35"/>
    </row>
    <row r="83" customHeight="1" spans="1:9">
      <c r="A83" s="7">
        <v>23</v>
      </c>
      <c r="B83" s="170" t="s">
        <v>1176</v>
      </c>
      <c r="C83" s="141">
        <v>23</v>
      </c>
      <c r="D83" s="39">
        <v>96</v>
      </c>
      <c r="E83" s="39">
        <v>76.5</v>
      </c>
      <c r="F83" s="39">
        <v>94</v>
      </c>
      <c r="G83" s="39"/>
      <c r="H83" s="7"/>
      <c r="I83" s="35"/>
    </row>
    <row r="84" customHeight="1" spans="1:9">
      <c r="A84" s="7">
        <v>24</v>
      </c>
      <c r="B84" s="138" t="s">
        <v>1177</v>
      </c>
      <c r="C84" s="141">
        <v>24</v>
      </c>
      <c r="D84" s="39">
        <v>96.5</v>
      </c>
      <c r="E84" s="39">
        <v>90.5</v>
      </c>
      <c r="F84" s="39">
        <v>96</v>
      </c>
      <c r="G84" s="39"/>
      <c r="H84" s="7"/>
      <c r="I84" s="35"/>
    </row>
    <row r="85" customHeight="1" spans="1:9">
      <c r="A85" s="7">
        <v>25</v>
      </c>
      <c r="B85" s="170" t="s">
        <v>1178</v>
      </c>
      <c r="C85" s="141">
        <v>25</v>
      </c>
      <c r="D85" s="39">
        <v>96</v>
      </c>
      <c r="E85" s="39">
        <v>93</v>
      </c>
      <c r="F85" s="39">
        <v>97</v>
      </c>
      <c r="G85" s="39"/>
      <c r="H85" s="7"/>
      <c r="I85" s="35"/>
    </row>
    <row r="86" customHeight="1" spans="1:9">
      <c r="A86" s="7">
        <v>26</v>
      </c>
      <c r="B86" s="170" t="s">
        <v>1179</v>
      </c>
      <c r="C86" s="7">
        <v>26</v>
      </c>
      <c r="D86" s="39">
        <v>95</v>
      </c>
      <c r="E86" s="39">
        <v>83.5</v>
      </c>
      <c r="F86" s="39">
        <v>84</v>
      </c>
      <c r="G86" s="39"/>
      <c r="H86" s="7"/>
      <c r="I86" s="35"/>
    </row>
    <row r="87" customHeight="1" spans="1:9">
      <c r="A87" s="7">
        <v>27</v>
      </c>
      <c r="B87" s="170" t="s">
        <v>1180</v>
      </c>
      <c r="C87" s="141">
        <v>27</v>
      </c>
      <c r="D87" s="39">
        <v>83.5</v>
      </c>
      <c r="E87" s="39">
        <v>80.5</v>
      </c>
      <c r="F87" s="39">
        <v>99</v>
      </c>
      <c r="G87" s="39"/>
      <c r="H87" s="7"/>
      <c r="I87" s="35"/>
    </row>
    <row r="88" customHeight="1" spans="1:9">
      <c r="A88" s="7">
        <v>28</v>
      </c>
      <c r="B88" s="170" t="s">
        <v>1181</v>
      </c>
      <c r="C88" s="141">
        <v>28</v>
      </c>
      <c r="D88" s="39">
        <v>86.5</v>
      </c>
      <c r="E88" s="39">
        <v>85</v>
      </c>
      <c r="F88" s="39">
        <v>98</v>
      </c>
      <c r="G88" s="39"/>
      <c r="H88" s="7"/>
      <c r="I88" s="35"/>
    </row>
    <row r="89" customHeight="1" spans="1:9">
      <c r="A89" s="7">
        <v>29</v>
      </c>
      <c r="B89" s="170" t="s">
        <v>1182</v>
      </c>
      <c r="C89" s="141">
        <v>29</v>
      </c>
      <c r="D89" s="39">
        <v>94</v>
      </c>
      <c r="E89" s="39">
        <v>95.5</v>
      </c>
      <c r="F89" s="39">
        <v>97</v>
      </c>
      <c r="G89" s="39"/>
      <c r="H89" s="7"/>
      <c r="I89" s="35"/>
    </row>
    <row r="90" customHeight="1" spans="1:9">
      <c r="A90" s="7">
        <v>30</v>
      </c>
      <c r="B90" s="170" t="s">
        <v>1183</v>
      </c>
      <c r="C90" s="141">
        <v>30</v>
      </c>
      <c r="D90" s="39">
        <v>98.5</v>
      </c>
      <c r="E90" s="39">
        <v>90.5</v>
      </c>
      <c r="F90" s="39">
        <v>80</v>
      </c>
      <c r="G90" s="39"/>
      <c r="H90" s="7"/>
      <c r="I90" s="35"/>
    </row>
    <row r="91" customHeight="1" spans="1:9">
      <c r="A91" s="7">
        <v>31</v>
      </c>
      <c r="B91" s="170" t="s">
        <v>1184</v>
      </c>
      <c r="C91" s="141">
        <v>31</v>
      </c>
      <c r="D91" s="39">
        <v>95</v>
      </c>
      <c r="E91" s="39">
        <v>97.5</v>
      </c>
      <c r="F91" s="39">
        <v>100</v>
      </c>
      <c r="G91" s="39"/>
      <c r="H91" s="7"/>
      <c r="I91" s="35"/>
    </row>
    <row r="92" customHeight="1" spans="1:9">
      <c r="A92" s="7">
        <v>32</v>
      </c>
      <c r="B92" s="170" t="s">
        <v>1185</v>
      </c>
      <c r="C92" s="141">
        <v>32</v>
      </c>
      <c r="D92" s="39">
        <v>92</v>
      </c>
      <c r="E92" s="39">
        <v>77.5</v>
      </c>
      <c r="F92" s="39">
        <v>92</v>
      </c>
      <c r="G92" s="39"/>
      <c r="H92" s="7"/>
      <c r="I92" s="35"/>
    </row>
    <row r="93" customHeight="1" spans="1:9">
      <c r="A93" s="7">
        <v>33</v>
      </c>
      <c r="B93" s="170" t="s">
        <v>1186</v>
      </c>
      <c r="C93" s="141">
        <v>33</v>
      </c>
      <c r="D93" s="39">
        <v>97.5</v>
      </c>
      <c r="E93" s="39">
        <v>97.5</v>
      </c>
      <c r="F93" s="39">
        <v>100</v>
      </c>
      <c r="G93" s="39"/>
      <c r="H93" s="7"/>
      <c r="I93" s="35"/>
    </row>
    <row r="94" customHeight="1" spans="1:9">
      <c r="A94" s="7">
        <v>34</v>
      </c>
      <c r="B94" s="171" t="s">
        <v>1187</v>
      </c>
      <c r="C94" s="141">
        <v>34</v>
      </c>
      <c r="D94" s="39">
        <v>96</v>
      </c>
      <c r="E94" s="39">
        <v>97.5</v>
      </c>
      <c r="F94" s="39">
        <v>100</v>
      </c>
      <c r="G94" s="39"/>
      <c r="H94" s="97" t="s">
        <v>1188</v>
      </c>
      <c r="I94" s="35"/>
    </row>
    <row r="95" customHeight="1" spans="1:9">
      <c r="A95" s="7">
        <v>35</v>
      </c>
      <c r="B95" s="170" t="s">
        <v>1189</v>
      </c>
      <c r="C95" s="141">
        <v>35</v>
      </c>
      <c r="D95" s="39">
        <v>83.25</v>
      </c>
      <c r="E95" s="39">
        <v>66.5</v>
      </c>
      <c r="F95" s="172">
        <v>70</v>
      </c>
      <c r="G95" s="39"/>
      <c r="H95" s="7"/>
      <c r="I95" s="35"/>
    </row>
    <row r="96" customHeight="1" spans="1:9">
      <c r="A96" s="7">
        <v>36</v>
      </c>
      <c r="B96" s="173" t="s">
        <v>1190</v>
      </c>
      <c r="C96" s="141">
        <v>36</v>
      </c>
      <c r="D96" s="39">
        <v>88.5</v>
      </c>
      <c r="E96" s="39">
        <v>80.5</v>
      </c>
      <c r="F96" s="39">
        <v>94</v>
      </c>
      <c r="G96" s="39"/>
      <c r="H96" s="7"/>
      <c r="I96" s="35"/>
    </row>
    <row r="97" customHeight="1" spans="1:9">
      <c r="A97" s="7">
        <v>37</v>
      </c>
      <c r="B97" s="138" t="s">
        <v>1191</v>
      </c>
      <c r="C97" s="141">
        <v>37</v>
      </c>
      <c r="D97" s="39">
        <v>93.75</v>
      </c>
      <c r="E97" s="39">
        <v>93</v>
      </c>
      <c r="F97" s="39">
        <v>90</v>
      </c>
      <c r="G97" s="39"/>
      <c r="H97" s="7"/>
      <c r="I97" s="35"/>
    </row>
    <row r="98" customHeight="1" spans="1:9">
      <c r="A98" s="7">
        <v>38</v>
      </c>
      <c r="B98" s="170" t="s">
        <v>1192</v>
      </c>
      <c r="C98" s="141">
        <v>38</v>
      </c>
      <c r="D98" s="39">
        <v>81.25</v>
      </c>
      <c r="E98" s="39">
        <v>48.5</v>
      </c>
      <c r="F98" s="39">
        <v>77</v>
      </c>
      <c r="G98" s="39"/>
      <c r="H98" s="7"/>
      <c r="I98" s="35"/>
    </row>
    <row r="99" customHeight="1" spans="1:9">
      <c r="A99" s="7">
        <v>39</v>
      </c>
      <c r="B99" s="141" t="s">
        <v>1193</v>
      </c>
      <c r="C99" s="141">
        <v>39</v>
      </c>
      <c r="D99" s="39">
        <v>94</v>
      </c>
      <c r="E99" s="39">
        <v>77</v>
      </c>
      <c r="F99" s="39">
        <v>67.5</v>
      </c>
      <c r="G99" s="39"/>
      <c r="H99" s="7"/>
      <c r="I99" s="35"/>
    </row>
    <row r="100" customHeight="1" spans="1:9">
      <c r="A100" s="7">
        <v>40</v>
      </c>
      <c r="B100" s="141" t="s">
        <v>1194</v>
      </c>
      <c r="C100" s="141">
        <v>40</v>
      </c>
      <c r="D100" s="39">
        <v>92</v>
      </c>
      <c r="E100" s="39">
        <v>89.5</v>
      </c>
      <c r="F100" s="174">
        <v>97.5</v>
      </c>
      <c r="G100" s="39"/>
      <c r="H100" s="7"/>
      <c r="I100" s="35"/>
    </row>
    <row r="101" customHeight="1" spans="1:9">
      <c r="A101" s="7">
        <v>41</v>
      </c>
      <c r="B101" s="141" t="s">
        <v>1195</v>
      </c>
      <c r="C101" s="141">
        <v>41</v>
      </c>
      <c r="D101" s="39">
        <v>97</v>
      </c>
      <c r="E101" s="39">
        <v>83</v>
      </c>
      <c r="F101" s="39">
        <v>93.5</v>
      </c>
      <c r="G101" s="39"/>
      <c r="H101" s="7"/>
      <c r="I101" s="35"/>
    </row>
    <row r="102" customHeight="1" spans="1:9">
      <c r="A102" s="7">
        <v>42</v>
      </c>
      <c r="B102" s="141" t="s">
        <v>1196</v>
      </c>
      <c r="C102" s="141">
        <v>42</v>
      </c>
      <c r="D102" s="39">
        <v>96</v>
      </c>
      <c r="E102" s="39">
        <v>84.5</v>
      </c>
      <c r="F102" s="39">
        <v>99.5</v>
      </c>
      <c r="G102" s="39"/>
      <c r="H102" s="7"/>
      <c r="I102" s="35"/>
    </row>
    <row r="103" customHeight="1" spans="1:9">
      <c r="A103" s="7">
        <v>43</v>
      </c>
      <c r="B103" s="141" t="s">
        <v>1197</v>
      </c>
      <c r="C103" s="141">
        <v>43</v>
      </c>
      <c r="D103" s="39">
        <v>92</v>
      </c>
      <c r="E103" s="39">
        <v>90</v>
      </c>
      <c r="F103" s="39">
        <v>98</v>
      </c>
      <c r="G103" s="39"/>
      <c r="H103" s="7"/>
      <c r="I103" s="35"/>
    </row>
    <row r="104" customHeight="1" spans="1:9">
      <c r="A104" s="7">
        <v>44</v>
      </c>
      <c r="B104" s="141" t="s">
        <v>1198</v>
      </c>
      <c r="C104" s="141">
        <v>44</v>
      </c>
      <c r="D104" s="39">
        <v>70</v>
      </c>
      <c r="E104" s="39">
        <v>71</v>
      </c>
      <c r="F104" s="39">
        <v>84.5</v>
      </c>
      <c r="G104" s="39"/>
      <c r="H104" s="7" t="s">
        <v>738</v>
      </c>
      <c r="I104" s="35"/>
    </row>
    <row r="105" customHeight="1" spans="1:9">
      <c r="A105" s="7">
        <v>45</v>
      </c>
      <c r="B105" s="141" t="s">
        <v>1199</v>
      </c>
      <c r="C105" s="141">
        <v>45</v>
      </c>
      <c r="D105" s="97">
        <v>45.75</v>
      </c>
      <c r="E105" s="97">
        <v>66</v>
      </c>
      <c r="F105" s="97">
        <v>38.5</v>
      </c>
      <c r="G105" s="39"/>
      <c r="H105" s="7" t="s">
        <v>738</v>
      </c>
      <c r="I105" s="35"/>
    </row>
    <row r="106" customHeight="1" spans="1:9">
      <c r="A106" s="7"/>
      <c r="B106" s="125" t="s">
        <v>90</v>
      </c>
      <c r="C106" s="169"/>
      <c r="D106" s="7">
        <f>SUM(D61:D105)</f>
        <v>3949.5</v>
      </c>
      <c r="E106" s="7">
        <f>SUM(E61:E105)</f>
        <v>3729</v>
      </c>
      <c r="F106" s="7">
        <f>SUM(F61:F105)</f>
        <v>3931</v>
      </c>
      <c r="G106" s="7"/>
      <c r="H106" s="7"/>
      <c r="I106" s="35"/>
    </row>
    <row r="107" customHeight="1" spans="1:9">
      <c r="A107" s="7"/>
      <c r="B107" s="125" t="s">
        <v>91</v>
      </c>
      <c r="C107" s="169"/>
      <c r="D107" s="10">
        <f>AVERAGE(D61:D105)</f>
        <v>87.7666666666667</v>
      </c>
      <c r="E107" s="10">
        <f>AVERAGE(E61:E105)</f>
        <v>82.8666666666667</v>
      </c>
      <c r="F107" s="10">
        <f>AVERAGE(F61:F105)</f>
        <v>87.3555555555556</v>
      </c>
      <c r="G107" s="50" t="e">
        <f>AVERAGE(G63:G105)</f>
        <v>#DIV/0!</v>
      </c>
      <c r="H107" s="7"/>
      <c r="I107" s="35"/>
    </row>
    <row r="108" customHeight="1" spans="1:9">
      <c r="A108" s="7"/>
      <c r="B108" s="125" t="s">
        <v>181</v>
      </c>
      <c r="C108" s="169"/>
      <c r="D108" s="15">
        <f>COUNTIF(D61:D105,"&gt;=85")</f>
        <v>35</v>
      </c>
      <c r="E108" s="15">
        <f>COUNTIF(E61:E105,"&gt;=85")</f>
        <v>24</v>
      </c>
      <c r="F108" s="15">
        <f>COUNTIF(F61:F105,"&gt;=85")</f>
        <v>29</v>
      </c>
      <c r="G108" s="52">
        <f>COUNTIFS(G60:G104,"&gt;=270")</f>
        <v>0</v>
      </c>
      <c r="H108" s="7"/>
      <c r="I108" s="35"/>
    </row>
    <row r="109" customHeight="1" spans="1:9">
      <c r="A109" s="7"/>
      <c r="B109" s="125" t="s">
        <v>1151</v>
      </c>
      <c r="C109" s="169"/>
      <c r="D109" s="15">
        <f>COUNTIF(D61:D105,"&gt;=75")-D108</f>
        <v>6</v>
      </c>
      <c r="E109" s="15">
        <f>COUNTIF(E61:E105,"&gt;=75")-E108</f>
        <v>14</v>
      </c>
      <c r="F109" s="15">
        <f>COUNTIF(F61:F105,"&gt;=75")-F108</f>
        <v>10</v>
      </c>
      <c r="G109" s="52">
        <f>COUNTIFS(G61:G104,"&gt;=225",G61:G104,"&lt;270")</f>
        <v>0</v>
      </c>
      <c r="H109" s="7"/>
      <c r="I109" s="35"/>
    </row>
    <row r="110" customHeight="1" spans="1:9">
      <c r="A110" s="7"/>
      <c r="B110" s="125" t="s">
        <v>1152</v>
      </c>
      <c r="C110" s="169"/>
      <c r="D110" s="15">
        <f>COUNTIF(D61:D105,"&gt;=60")-D108-D109</f>
        <v>2</v>
      </c>
      <c r="E110" s="15">
        <f>COUNTIF(E61:E105,"&gt;=60")-E108-E109</f>
        <v>5</v>
      </c>
      <c r="F110" s="15">
        <f>COUNTIF(F61:F105,"&gt;=60")-F108-F109</f>
        <v>4</v>
      </c>
      <c r="G110" s="52">
        <f>COUNTIFS(G62:G105,"&gt;=180",G62:G105,"&lt;225")</f>
        <v>0</v>
      </c>
      <c r="H110" s="7"/>
      <c r="I110" s="35"/>
    </row>
    <row r="111" customHeight="1" spans="1:9">
      <c r="A111" s="7"/>
      <c r="B111" s="125" t="s">
        <v>1153</v>
      </c>
      <c r="C111" s="169"/>
      <c r="D111" s="15">
        <f>COUNTIF(D61:D105,"&gt;=40")-D108-D109-D110</f>
        <v>1</v>
      </c>
      <c r="E111" s="15">
        <f>COUNTIF(E61:E105,"&gt;=40")-E108-E109-E110</f>
        <v>2</v>
      </c>
      <c r="F111" s="15">
        <f>COUNTIF(F61:F105,"&gt;=40")-F108-F109-F110</f>
        <v>1</v>
      </c>
      <c r="G111" s="52">
        <f>COUNTIFS(G63:G106,"&gt;=120",G63:G106,"&lt;180")</f>
        <v>0</v>
      </c>
      <c r="H111" s="7"/>
      <c r="I111" s="35"/>
    </row>
    <row r="112" customHeight="1" spans="1:9">
      <c r="A112" s="7"/>
      <c r="B112" s="125" t="s">
        <v>171</v>
      </c>
      <c r="C112" s="169"/>
      <c r="D112" s="15">
        <f>COUNTIF(D61:D105,"&lt;40")</f>
        <v>1</v>
      </c>
      <c r="E112" s="15">
        <f>COUNTIF(E61:E105,"&lt;40")</f>
        <v>0</v>
      </c>
      <c r="F112" s="15">
        <f>COUNTIF(F61:F105,"&lt;40")</f>
        <v>1</v>
      </c>
      <c r="G112" s="15">
        <f>COUNTIF(G61:G105,"&lt;120")</f>
        <v>0</v>
      </c>
      <c r="H112" s="7"/>
      <c r="I112" s="35"/>
    </row>
    <row r="113" customHeight="1" spans="1:9">
      <c r="A113" s="7"/>
      <c r="B113" s="125" t="s">
        <v>96</v>
      </c>
      <c r="C113" s="169"/>
      <c r="D113" s="18">
        <f>D108/SUM(D108:D112)</f>
        <v>0.777777777777778</v>
      </c>
      <c r="E113" s="18">
        <f>E108/SUM(E108:E112)</f>
        <v>0.533333333333333</v>
      </c>
      <c r="F113" s="18">
        <f>F108/SUM(F108:F112)</f>
        <v>0.644444444444445</v>
      </c>
      <c r="G113" s="18" t="e">
        <f>G108/SUM(G108:G112)</f>
        <v>#DIV/0!</v>
      </c>
      <c r="H113" s="7"/>
      <c r="I113" s="35"/>
    </row>
    <row r="114" customHeight="1" spans="1:9">
      <c r="A114" s="7"/>
      <c r="B114" s="125" t="s">
        <v>97</v>
      </c>
      <c r="C114" s="169"/>
      <c r="D114" s="18">
        <f>SUM(D108:D110)/SUM(D108:D112)</f>
        <v>0.955555555555556</v>
      </c>
      <c r="E114" s="18">
        <f>SUM(E108:E110)/SUM(E108:E112)</f>
        <v>0.955555555555556</v>
      </c>
      <c r="F114" s="18">
        <f>SUM(F108:F110)/SUM(F108:F112)</f>
        <v>0.955555555555556</v>
      </c>
      <c r="G114" s="7"/>
      <c r="H114" s="7"/>
      <c r="I114" s="35"/>
    </row>
    <row r="115" customHeight="1" spans="1:9">
      <c r="A115" s="7"/>
      <c r="B115" s="125" t="s">
        <v>98</v>
      </c>
      <c r="C115" s="169"/>
      <c r="D115" s="21">
        <f>STDEV(D61:D105)</f>
        <v>14.5761519114427</v>
      </c>
      <c r="E115" s="21">
        <f>STDEV(E61:E105)</f>
        <v>11.3359845383868</v>
      </c>
      <c r="F115" s="21">
        <f>STDEV(F61:F105)</f>
        <v>14.3184648040017</v>
      </c>
      <c r="G115" s="21" t="e">
        <f>STDEV(G61:G105)</f>
        <v>#DIV/0!</v>
      </c>
      <c r="H115" s="7"/>
      <c r="I115" s="35"/>
    </row>
    <row r="116" customHeight="1" spans="1:9">
      <c r="A116" s="35"/>
      <c r="B116" s="55"/>
      <c r="C116" s="55"/>
      <c r="D116" s="56"/>
      <c r="E116" s="56"/>
      <c r="F116" s="57"/>
      <c r="G116" s="35"/>
      <c r="H116" s="35"/>
      <c r="I116" s="35"/>
    </row>
    <row r="117" ht="18.75" spans="1:9">
      <c r="A117" s="36" t="s">
        <v>1200</v>
      </c>
      <c r="B117" s="36"/>
      <c r="C117" s="36"/>
      <c r="D117" s="36"/>
      <c r="E117" s="36"/>
      <c r="F117" s="36"/>
      <c r="G117" s="36"/>
      <c r="H117" s="36"/>
      <c r="I117" s="35"/>
    </row>
    <row r="118" customHeight="1" spans="1:9">
      <c r="A118" s="7" t="s">
        <v>245</v>
      </c>
      <c r="B118" s="125" t="s">
        <v>246</v>
      </c>
      <c r="C118" s="125" t="s">
        <v>646</v>
      </c>
      <c r="D118" s="125" t="s">
        <v>1</v>
      </c>
      <c r="E118" s="77" t="s">
        <v>99</v>
      </c>
      <c r="F118" s="77" t="s">
        <v>124</v>
      </c>
      <c r="G118" s="77" t="s">
        <v>90</v>
      </c>
      <c r="H118" s="77" t="s">
        <v>647</v>
      </c>
      <c r="I118" s="35"/>
    </row>
    <row r="119" customHeight="1" spans="1:9">
      <c r="A119" s="58">
        <v>1</v>
      </c>
      <c r="B119" s="7" t="s">
        <v>1201</v>
      </c>
      <c r="C119" s="33">
        <v>1</v>
      </c>
      <c r="D119" s="39">
        <v>87</v>
      </c>
      <c r="E119" s="39">
        <v>77</v>
      </c>
      <c r="F119" s="39">
        <v>82.5</v>
      </c>
      <c r="G119" s="39"/>
      <c r="H119" s="7"/>
      <c r="I119" s="35"/>
    </row>
    <row r="120" customHeight="1" spans="1:9">
      <c r="A120" s="58">
        <v>2</v>
      </c>
      <c r="B120" s="7" t="s">
        <v>1202</v>
      </c>
      <c r="C120" s="33">
        <v>2</v>
      </c>
      <c r="D120" s="39">
        <v>95.5</v>
      </c>
      <c r="E120" s="39">
        <v>72.5</v>
      </c>
      <c r="F120" s="39">
        <v>91</v>
      </c>
      <c r="G120" s="39"/>
      <c r="H120" s="7"/>
      <c r="I120" s="35"/>
    </row>
    <row r="121" customHeight="1" spans="1:9">
      <c r="A121" s="7">
        <v>3</v>
      </c>
      <c r="B121" s="7" t="s">
        <v>1203</v>
      </c>
      <c r="C121" s="33">
        <v>3</v>
      </c>
      <c r="D121" s="39">
        <v>57.25</v>
      </c>
      <c r="E121" s="39">
        <v>63.5</v>
      </c>
      <c r="F121" s="39">
        <v>79</v>
      </c>
      <c r="G121" s="39"/>
      <c r="H121" s="7"/>
      <c r="I121" s="35"/>
    </row>
    <row r="122" customHeight="1" spans="1:9">
      <c r="A122" s="7">
        <v>4</v>
      </c>
      <c r="B122" s="7" t="s">
        <v>1204</v>
      </c>
      <c r="C122" s="33">
        <v>4</v>
      </c>
      <c r="D122" s="39">
        <v>74.25</v>
      </c>
      <c r="E122" s="39">
        <v>67.5</v>
      </c>
      <c r="F122" s="39">
        <v>80.5</v>
      </c>
      <c r="G122" s="39"/>
      <c r="H122" s="7"/>
      <c r="I122" s="35"/>
    </row>
    <row r="123" customHeight="1" spans="1:9">
      <c r="A123" s="7">
        <v>5</v>
      </c>
      <c r="B123" s="7" t="s">
        <v>1205</v>
      </c>
      <c r="C123" s="33">
        <v>5</v>
      </c>
      <c r="D123" s="39">
        <v>96</v>
      </c>
      <c r="E123" s="39">
        <v>92.5</v>
      </c>
      <c r="F123" s="39">
        <v>100</v>
      </c>
      <c r="G123" s="39"/>
      <c r="H123" s="7"/>
      <c r="I123" s="35"/>
    </row>
    <row r="124" customHeight="1" spans="1:9">
      <c r="A124" s="7">
        <v>6</v>
      </c>
      <c r="B124" s="7" t="s">
        <v>1206</v>
      </c>
      <c r="C124" s="33">
        <v>6</v>
      </c>
      <c r="D124" s="39">
        <v>92.5</v>
      </c>
      <c r="E124" s="39">
        <v>82</v>
      </c>
      <c r="F124" s="39">
        <v>95.5</v>
      </c>
      <c r="G124" s="39"/>
      <c r="H124" s="7"/>
      <c r="I124" s="35"/>
    </row>
    <row r="125" customHeight="1" spans="1:9">
      <c r="A125" s="7">
        <v>7</v>
      </c>
      <c r="B125" s="7" t="s">
        <v>1207</v>
      </c>
      <c r="C125" s="33">
        <v>7</v>
      </c>
      <c r="D125" s="39">
        <v>90.5</v>
      </c>
      <c r="E125" s="39">
        <v>89.5</v>
      </c>
      <c r="F125" s="39">
        <v>97.5</v>
      </c>
      <c r="G125" s="39"/>
      <c r="H125" s="7"/>
      <c r="I125" s="35"/>
    </row>
    <row r="126" customHeight="1" spans="1:9">
      <c r="A126" s="7">
        <v>8</v>
      </c>
      <c r="B126" s="7" t="s">
        <v>1208</v>
      </c>
      <c r="C126" s="33">
        <v>8</v>
      </c>
      <c r="D126" s="39">
        <v>87.5</v>
      </c>
      <c r="E126" s="39">
        <v>94.5</v>
      </c>
      <c r="F126" s="39">
        <v>91.5</v>
      </c>
      <c r="G126" s="39"/>
      <c r="H126" s="7"/>
      <c r="I126" s="35"/>
    </row>
    <row r="127" customHeight="1" spans="1:9">
      <c r="A127" s="7">
        <v>9</v>
      </c>
      <c r="B127" s="7" t="s">
        <v>1209</v>
      </c>
      <c r="C127" s="33">
        <v>9</v>
      </c>
      <c r="D127" s="39">
        <v>97</v>
      </c>
      <c r="E127" s="39">
        <v>95.5</v>
      </c>
      <c r="F127" s="39">
        <v>97.5</v>
      </c>
      <c r="G127" s="39"/>
      <c r="H127" s="7"/>
      <c r="I127" s="35"/>
    </row>
    <row r="128" customHeight="1" spans="1:9">
      <c r="A128" s="7">
        <v>10</v>
      </c>
      <c r="B128" s="7" t="s">
        <v>1210</v>
      </c>
      <c r="C128" s="33">
        <v>10</v>
      </c>
      <c r="D128" s="39">
        <v>89</v>
      </c>
      <c r="E128" s="39">
        <v>86.5</v>
      </c>
      <c r="F128" s="39">
        <v>98.5</v>
      </c>
      <c r="G128" s="39"/>
      <c r="H128" s="7"/>
      <c r="I128" s="35"/>
    </row>
    <row r="129" customHeight="1" spans="1:9">
      <c r="A129" s="7">
        <v>11</v>
      </c>
      <c r="B129" s="7" t="s">
        <v>1211</v>
      </c>
      <c r="C129" s="33">
        <v>11</v>
      </c>
      <c r="D129" s="39">
        <v>57</v>
      </c>
      <c r="E129" s="39">
        <v>49.5</v>
      </c>
      <c r="F129" s="39">
        <v>72</v>
      </c>
      <c r="G129" s="39"/>
      <c r="H129" s="7"/>
      <c r="I129" s="35"/>
    </row>
    <row r="130" customHeight="1" spans="1:9">
      <c r="A130" s="7">
        <v>12</v>
      </c>
      <c r="B130" s="7" t="s">
        <v>1212</v>
      </c>
      <c r="C130" s="33">
        <v>12</v>
      </c>
      <c r="D130" s="39">
        <v>87.75</v>
      </c>
      <c r="E130" s="39">
        <v>87.5</v>
      </c>
      <c r="F130" s="39">
        <v>86.5</v>
      </c>
      <c r="G130" s="39"/>
      <c r="H130" s="7"/>
      <c r="I130" s="35"/>
    </row>
    <row r="131" customHeight="1" spans="1:9">
      <c r="A131" s="7">
        <v>13</v>
      </c>
      <c r="B131" s="7" t="s">
        <v>1213</v>
      </c>
      <c r="C131" s="33">
        <v>13</v>
      </c>
      <c r="D131" s="39">
        <v>91</v>
      </c>
      <c r="E131" s="39">
        <v>94.5</v>
      </c>
      <c r="F131" s="39">
        <v>99</v>
      </c>
      <c r="G131" s="39"/>
      <c r="H131" s="7"/>
      <c r="I131" s="35"/>
    </row>
    <row r="132" customHeight="1" spans="1:9">
      <c r="A132" s="7">
        <v>14</v>
      </c>
      <c r="B132" s="7" t="s">
        <v>1214</v>
      </c>
      <c r="C132" s="33">
        <v>14</v>
      </c>
      <c r="D132" s="39">
        <v>95.5</v>
      </c>
      <c r="E132" s="39">
        <v>88.5</v>
      </c>
      <c r="F132" s="39">
        <v>99</v>
      </c>
      <c r="G132" s="39"/>
      <c r="H132" s="7"/>
      <c r="I132" s="35"/>
    </row>
    <row r="133" customHeight="1" spans="1:9">
      <c r="A133" s="7">
        <v>15</v>
      </c>
      <c r="B133" s="7" t="s">
        <v>1215</v>
      </c>
      <c r="C133" s="33">
        <v>15</v>
      </c>
      <c r="D133" s="39">
        <v>92.75</v>
      </c>
      <c r="E133" s="39">
        <v>97.5</v>
      </c>
      <c r="F133" s="39">
        <v>100</v>
      </c>
      <c r="G133" s="39"/>
      <c r="H133" s="7"/>
      <c r="I133" s="35"/>
    </row>
    <row r="134" customHeight="1" spans="1:9">
      <c r="A134" s="7">
        <v>16</v>
      </c>
      <c r="B134" s="7" t="s">
        <v>1216</v>
      </c>
      <c r="C134" s="33">
        <v>16</v>
      </c>
      <c r="D134" s="39">
        <v>64.25</v>
      </c>
      <c r="E134" s="39">
        <v>52.5</v>
      </c>
      <c r="F134" s="39">
        <v>57</v>
      </c>
      <c r="G134" s="39"/>
      <c r="H134" s="7"/>
      <c r="I134" s="35"/>
    </row>
    <row r="135" customHeight="1" spans="1:9">
      <c r="A135" s="7">
        <v>17</v>
      </c>
      <c r="B135" s="7" t="s">
        <v>1217</v>
      </c>
      <c r="C135" s="33">
        <v>17</v>
      </c>
      <c r="D135" s="39">
        <v>94</v>
      </c>
      <c r="E135" s="39">
        <v>91</v>
      </c>
      <c r="F135" s="39">
        <v>98.5</v>
      </c>
      <c r="G135" s="39"/>
      <c r="H135" s="7"/>
      <c r="I135" s="35"/>
    </row>
    <row r="136" customHeight="1" spans="1:9">
      <c r="A136" s="7">
        <v>18</v>
      </c>
      <c r="B136" s="7" t="s">
        <v>1218</v>
      </c>
      <c r="C136" s="33">
        <v>18</v>
      </c>
      <c r="D136" s="39">
        <v>93.5</v>
      </c>
      <c r="E136" s="39">
        <v>90.5</v>
      </c>
      <c r="F136" s="39">
        <v>98.5</v>
      </c>
      <c r="G136" s="39"/>
      <c r="H136" s="7"/>
      <c r="I136" s="35"/>
    </row>
    <row r="137" customHeight="1" spans="1:9">
      <c r="A137" s="7">
        <v>19</v>
      </c>
      <c r="B137" s="7" t="s">
        <v>1219</v>
      </c>
      <c r="C137" s="33">
        <v>19</v>
      </c>
      <c r="D137" s="39">
        <v>82.25</v>
      </c>
      <c r="E137" s="39">
        <v>73.5</v>
      </c>
      <c r="F137" s="39">
        <v>86.5</v>
      </c>
      <c r="G137" s="39"/>
      <c r="H137" s="7"/>
      <c r="I137" s="35"/>
    </row>
    <row r="138" customHeight="1" spans="1:9">
      <c r="A138" s="7">
        <v>20</v>
      </c>
      <c r="B138" s="7" t="s">
        <v>1220</v>
      </c>
      <c r="C138" s="33">
        <v>20</v>
      </c>
      <c r="D138" s="39">
        <v>62.5</v>
      </c>
      <c r="E138" s="39">
        <v>72.5</v>
      </c>
      <c r="F138" s="39">
        <v>59.9</v>
      </c>
      <c r="G138" s="39"/>
      <c r="H138" s="7"/>
      <c r="I138" s="35"/>
    </row>
    <row r="139" customHeight="1" spans="1:9">
      <c r="A139" s="7">
        <v>21</v>
      </c>
      <c r="B139" s="7" t="s">
        <v>1221</v>
      </c>
      <c r="C139" s="33">
        <v>21</v>
      </c>
      <c r="D139" s="39">
        <v>90.5</v>
      </c>
      <c r="E139" s="39">
        <v>88</v>
      </c>
      <c r="F139" s="39">
        <v>98</v>
      </c>
      <c r="G139" s="39"/>
      <c r="H139" s="7"/>
      <c r="I139" s="35"/>
    </row>
    <row r="140" customHeight="1" spans="1:9">
      <c r="A140" s="7">
        <v>22</v>
      </c>
      <c r="B140" s="7" t="s">
        <v>804</v>
      </c>
      <c r="C140" s="33">
        <v>22</v>
      </c>
      <c r="D140" s="39">
        <v>89.5</v>
      </c>
      <c r="E140" s="39">
        <v>70</v>
      </c>
      <c r="F140" s="39">
        <v>93.5</v>
      </c>
      <c r="G140" s="39"/>
      <c r="H140" s="7"/>
      <c r="I140" s="35"/>
    </row>
    <row r="141" customHeight="1" spans="1:9">
      <c r="A141" s="7">
        <v>23</v>
      </c>
      <c r="B141" s="7" t="s">
        <v>1222</v>
      </c>
      <c r="C141" s="33">
        <v>23</v>
      </c>
      <c r="D141" s="39">
        <v>79.75</v>
      </c>
      <c r="E141" s="39">
        <v>80.5</v>
      </c>
      <c r="F141" s="39">
        <v>82.5</v>
      </c>
      <c r="G141" s="39"/>
      <c r="H141" s="7"/>
      <c r="I141" s="35"/>
    </row>
    <row r="142" customHeight="1" spans="1:9">
      <c r="A142" s="7">
        <v>24</v>
      </c>
      <c r="B142" s="7" t="s">
        <v>1223</v>
      </c>
      <c r="C142" s="33">
        <v>24</v>
      </c>
      <c r="D142" s="39">
        <v>87.5</v>
      </c>
      <c r="E142" s="39">
        <v>91</v>
      </c>
      <c r="F142" s="39">
        <v>96.5</v>
      </c>
      <c r="G142" s="39"/>
      <c r="H142" s="7"/>
      <c r="I142" s="35"/>
    </row>
    <row r="143" customHeight="1" spans="1:9">
      <c r="A143" s="7">
        <v>25</v>
      </c>
      <c r="B143" s="7" t="s">
        <v>1224</v>
      </c>
      <c r="C143" s="33">
        <v>25</v>
      </c>
      <c r="D143" s="39">
        <v>92.5</v>
      </c>
      <c r="E143" s="39">
        <v>73.5</v>
      </c>
      <c r="F143" s="39">
        <v>93.5</v>
      </c>
      <c r="G143" s="39"/>
      <c r="H143" s="7"/>
      <c r="I143" s="35"/>
    </row>
    <row r="144" customHeight="1" spans="1:9">
      <c r="A144" s="7">
        <v>26</v>
      </c>
      <c r="B144" s="7" t="s">
        <v>1225</v>
      </c>
      <c r="C144" s="33">
        <v>26</v>
      </c>
      <c r="D144" s="39">
        <v>96.75</v>
      </c>
      <c r="E144" s="39">
        <v>83</v>
      </c>
      <c r="F144" s="39">
        <v>100</v>
      </c>
      <c r="G144" s="39"/>
      <c r="H144" s="7"/>
      <c r="I144" s="35"/>
    </row>
    <row r="145" customHeight="1" spans="1:9">
      <c r="A145" s="7">
        <v>27</v>
      </c>
      <c r="B145" s="7" t="s">
        <v>1226</v>
      </c>
      <c r="C145" s="33">
        <v>27</v>
      </c>
      <c r="D145" s="39">
        <v>93</v>
      </c>
      <c r="E145" s="39">
        <v>77</v>
      </c>
      <c r="F145" s="39">
        <v>97.5</v>
      </c>
      <c r="G145" s="39"/>
      <c r="H145" s="7"/>
      <c r="I145" s="35"/>
    </row>
    <row r="146" customHeight="1" spans="1:9">
      <c r="A146" s="7">
        <v>28</v>
      </c>
      <c r="B146" s="7" t="s">
        <v>1227</v>
      </c>
      <c r="C146" s="33">
        <v>28</v>
      </c>
      <c r="D146" s="172">
        <v>85.75</v>
      </c>
      <c r="E146" s="39">
        <v>83.5</v>
      </c>
      <c r="F146" s="39">
        <v>95.5</v>
      </c>
      <c r="G146" s="39"/>
      <c r="H146" s="7"/>
      <c r="I146" s="35"/>
    </row>
    <row r="147" customHeight="1" spans="1:9">
      <c r="A147" s="7">
        <v>29</v>
      </c>
      <c r="B147" s="7" t="s">
        <v>1228</v>
      </c>
      <c r="C147" s="33">
        <v>29</v>
      </c>
      <c r="D147" s="39">
        <v>94</v>
      </c>
      <c r="E147" s="39">
        <v>87.5</v>
      </c>
      <c r="F147" s="39">
        <v>100</v>
      </c>
      <c r="G147" s="39"/>
      <c r="H147" s="7"/>
      <c r="I147" s="35"/>
    </row>
    <row r="148" customHeight="1" spans="1:9">
      <c r="A148" s="7">
        <v>30</v>
      </c>
      <c r="B148" s="7" t="s">
        <v>824</v>
      </c>
      <c r="C148" s="33">
        <v>30</v>
      </c>
      <c r="D148" s="39">
        <v>89.25</v>
      </c>
      <c r="E148" s="39">
        <v>93.5</v>
      </c>
      <c r="F148" s="39">
        <v>88</v>
      </c>
      <c r="G148" s="39"/>
      <c r="H148" s="7"/>
      <c r="I148" s="35"/>
    </row>
    <row r="149" customHeight="1" spans="1:9">
      <c r="A149" s="7">
        <v>31</v>
      </c>
      <c r="B149" s="7" t="s">
        <v>1229</v>
      </c>
      <c r="C149" s="33">
        <v>31</v>
      </c>
      <c r="D149" s="39">
        <v>97.5</v>
      </c>
      <c r="E149" s="39">
        <v>83.5</v>
      </c>
      <c r="F149" s="39">
        <v>100</v>
      </c>
      <c r="G149" s="39"/>
      <c r="H149" s="7"/>
      <c r="I149" s="35"/>
    </row>
    <row r="150" customHeight="1" spans="1:9">
      <c r="A150" s="7">
        <v>32</v>
      </c>
      <c r="B150" s="7" t="s">
        <v>1230</v>
      </c>
      <c r="C150" s="33">
        <v>32</v>
      </c>
      <c r="D150" s="39">
        <v>93.5</v>
      </c>
      <c r="E150" s="39">
        <v>87.5</v>
      </c>
      <c r="F150" s="39">
        <v>100</v>
      </c>
      <c r="G150" s="39"/>
      <c r="H150" s="7"/>
      <c r="I150" s="35"/>
    </row>
    <row r="151" customHeight="1" spans="1:9">
      <c r="A151" s="7">
        <v>33</v>
      </c>
      <c r="B151" s="175" t="s">
        <v>1231</v>
      </c>
      <c r="C151" s="33">
        <v>33</v>
      </c>
      <c r="D151" s="39">
        <v>48.25</v>
      </c>
      <c r="E151" s="39">
        <v>52</v>
      </c>
      <c r="F151" s="39">
        <v>69</v>
      </c>
      <c r="G151" s="39"/>
      <c r="H151" s="7"/>
      <c r="I151" s="35"/>
    </row>
    <row r="152" customHeight="1" spans="1:9">
      <c r="A152" s="7">
        <v>34</v>
      </c>
      <c r="B152" s="7" t="s">
        <v>1232</v>
      </c>
      <c r="C152" s="33">
        <v>34</v>
      </c>
      <c r="D152" s="39">
        <v>85</v>
      </c>
      <c r="E152" s="39">
        <v>56.5</v>
      </c>
      <c r="F152" s="39">
        <v>91.5</v>
      </c>
      <c r="G152" s="39"/>
      <c r="H152" s="7"/>
      <c r="I152" s="35"/>
    </row>
    <row r="153" customHeight="1" spans="1:9">
      <c r="A153" s="7">
        <v>35</v>
      </c>
      <c r="B153" s="7" t="s">
        <v>1233</v>
      </c>
      <c r="C153" s="33">
        <v>35</v>
      </c>
      <c r="D153" s="39">
        <v>73.25</v>
      </c>
      <c r="E153" s="39">
        <v>77.5</v>
      </c>
      <c r="F153" s="39">
        <v>95.5</v>
      </c>
      <c r="G153" s="39"/>
      <c r="H153" s="7"/>
      <c r="I153" s="35"/>
    </row>
    <row r="154" customHeight="1" spans="1:9">
      <c r="A154" s="7">
        <v>36</v>
      </c>
      <c r="B154" s="7" t="s">
        <v>1234</v>
      </c>
      <c r="C154" s="33">
        <v>36</v>
      </c>
      <c r="D154" s="39">
        <v>92</v>
      </c>
      <c r="E154" s="39">
        <v>83.5</v>
      </c>
      <c r="F154" s="39">
        <v>91</v>
      </c>
      <c r="G154" s="39"/>
      <c r="H154" s="7"/>
      <c r="I154" s="35"/>
    </row>
    <row r="155" customHeight="1" spans="1:9">
      <c r="A155" s="7">
        <v>37</v>
      </c>
      <c r="B155" s="7" t="s">
        <v>1235</v>
      </c>
      <c r="C155" s="33">
        <v>37</v>
      </c>
      <c r="D155" s="39">
        <v>61.25</v>
      </c>
      <c r="E155" s="39">
        <v>65.5</v>
      </c>
      <c r="F155" s="39">
        <v>90.5</v>
      </c>
      <c r="G155" s="39"/>
      <c r="H155" s="7"/>
      <c r="I155" s="35"/>
    </row>
    <row r="156" customHeight="1" spans="1:9">
      <c r="A156" s="7">
        <v>38</v>
      </c>
      <c r="B156" s="7" t="s">
        <v>1236</v>
      </c>
      <c r="C156" s="33">
        <v>38</v>
      </c>
      <c r="D156" s="39">
        <v>92.5</v>
      </c>
      <c r="E156" s="39">
        <v>87</v>
      </c>
      <c r="F156" s="39">
        <v>98.5</v>
      </c>
      <c r="G156" s="39"/>
      <c r="H156" s="7"/>
      <c r="I156" s="35"/>
    </row>
    <row r="157" customHeight="1" spans="1:9">
      <c r="A157" s="7">
        <v>39</v>
      </c>
      <c r="B157" s="7" t="s">
        <v>1237</v>
      </c>
      <c r="C157" s="33">
        <v>39</v>
      </c>
      <c r="D157" s="39">
        <v>84</v>
      </c>
      <c r="E157" s="39">
        <v>73.5</v>
      </c>
      <c r="F157" s="39">
        <v>88</v>
      </c>
      <c r="G157" s="39"/>
      <c r="H157" s="7"/>
      <c r="I157" s="35"/>
    </row>
    <row r="158" customHeight="1" spans="1:9">
      <c r="A158" s="7">
        <v>40</v>
      </c>
      <c r="B158" s="7" t="s">
        <v>1238</v>
      </c>
      <c r="C158" s="33">
        <v>40</v>
      </c>
      <c r="D158" s="39">
        <v>83</v>
      </c>
      <c r="E158" s="39">
        <v>78</v>
      </c>
      <c r="F158" s="39">
        <v>93</v>
      </c>
      <c r="G158" s="39"/>
      <c r="H158" s="7"/>
      <c r="I158" s="35"/>
    </row>
    <row r="159" customHeight="1" spans="1:9">
      <c r="A159" s="7">
        <v>41</v>
      </c>
      <c r="B159" s="7" t="s">
        <v>1239</v>
      </c>
      <c r="C159" s="33">
        <v>41</v>
      </c>
      <c r="D159" s="39">
        <v>89.75</v>
      </c>
      <c r="E159" s="39">
        <v>91</v>
      </c>
      <c r="F159" s="39">
        <v>91</v>
      </c>
      <c r="G159" s="39"/>
      <c r="H159" s="7"/>
      <c r="I159" s="35"/>
    </row>
    <row r="160" customHeight="1" spans="1:9">
      <c r="A160" s="7">
        <v>42</v>
      </c>
      <c r="B160" s="7" t="s">
        <v>1240</v>
      </c>
      <c r="C160" s="33">
        <v>42</v>
      </c>
      <c r="D160" s="39">
        <v>94</v>
      </c>
      <c r="E160" s="39">
        <v>94.5</v>
      </c>
      <c r="F160" s="39">
        <v>99</v>
      </c>
      <c r="G160" s="39"/>
      <c r="H160" s="7"/>
      <c r="I160" s="35"/>
    </row>
    <row r="161" customHeight="1" spans="1:9">
      <c r="A161" s="7">
        <v>43</v>
      </c>
      <c r="B161" s="7" t="s">
        <v>1241</v>
      </c>
      <c r="C161" s="33">
        <v>43</v>
      </c>
      <c r="D161" s="39">
        <v>56.25</v>
      </c>
      <c r="E161" s="39">
        <v>82</v>
      </c>
      <c r="F161" s="39">
        <v>66</v>
      </c>
      <c r="G161" s="39"/>
      <c r="H161" s="7"/>
      <c r="I161" s="35"/>
    </row>
    <row r="162" customHeight="1" spans="1:9">
      <c r="A162" s="7">
        <v>44</v>
      </c>
      <c r="B162" s="7" t="s">
        <v>1242</v>
      </c>
      <c r="C162" s="33">
        <v>44</v>
      </c>
      <c r="D162" s="39">
        <v>49.75</v>
      </c>
      <c r="E162" s="39">
        <v>52.5</v>
      </c>
      <c r="F162" s="39">
        <v>89.5</v>
      </c>
      <c r="G162" s="39"/>
      <c r="H162" s="7"/>
      <c r="I162" s="35"/>
    </row>
    <row r="163" customHeight="1" spans="1:9">
      <c r="A163" s="7">
        <v>45</v>
      </c>
      <c r="B163" s="68" t="s">
        <v>1243</v>
      </c>
      <c r="C163" s="33">
        <v>45</v>
      </c>
      <c r="D163" s="97">
        <v>79.75</v>
      </c>
      <c r="E163" s="97">
        <v>78.5</v>
      </c>
      <c r="F163" s="97">
        <v>58.5</v>
      </c>
      <c r="G163" s="39"/>
      <c r="H163" s="157" t="s">
        <v>1148</v>
      </c>
      <c r="I163" s="35"/>
    </row>
    <row r="164" customHeight="1" spans="1:9">
      <c r="A164" s="7">
        <v>46</v>
      </c>
      <c r="B164" s="68" t="s">
        <v>1244</v>
      </c>
      <c r="C164" s="176">
        <v>46</v>
      </c>
      <c r="D164" s="97">
        <v>74</v>
      </c>
      <c r="E164" s="97">
        <v>77.5</v>
      </c>
      <c r="F164" s="97">
        <v>91</v>
      </c>
      <c r="G164" s="39"/>
      <c r="H164" s="157" t="s">
        <v>738</v>
      </c>
      <c r="I164" s="35"/>
    </row>
    <row r="165" customHeight="1" spans="1:9">
      <c r="A165" s="7"/>
      <c r="B165" s="125" t="s">
        <v>90</v>
      </c>
      <c r="C165" s="169"/>
      <c r="D165" s="7">
        <f>SUM(D119:D164)</f>
        <v>3839.25</v>
      </c>
      <c r="E165" s="7">
        <f>SUM(E119:E164)</f>
        <v>3666.5</v>
      </c>
      <c r="F165" s="7">
        <f>SUM(F119:F164)</f>
        <v>4127.4</v>
      </c>
      <c r="G165" s="7"/>
      <c r="H165" s="7"/>
      <c r="I165" s="35"/>
    </row>
    <row r="166" customHeight="1" spans="1:9">
      <c r="A166" s="7"/>
      <c r="B166" s="125" t="s">
        <v>91</v>
      </c>
      <c r="C166" s="169"/>
      <c r="D166" s="10">
        <f>AVERAGE(D119:D164)</f>
        <v>83.4619565217391</v>
      </c>
      <c r="E166" s="10">
        <f>AVERAGE(E119:E164)</f>
        <v>79.7065217391305</v>
      </c>
      <c r="F166" s="10">
        <f>AVERAGE(F119:F164)</f>
        <v>89.7260869565217</v>
      </c>
      <c r="G166" s="50" t="e">
        <f>AVERAGE(G121:G164)</f>
        <v>#DIV/0!</v>
      </c>
      <c r="H166" s="7"/>
      <c r="I166" s="35"/>
    </row>
    <row r="167" customHeight="1" spans="1:9">
      <c r="A167" s="7"/>
      <c r="B167" s="125" t="s">
        <v>181</v>
      </c>
      <c r="C167" s="169"/>
      <c r="D167" s="15">
        <f>COUNTIF(D119:D164,"&gt;=85")</f>
        <v>30</v>
      </c>
      <c r="E167" s="15">
        <f>COUNTIF(E119:E164,"&gt;=85")</f>
        <v>19</v>
      </c>
      <c r="F167" s="15">
        <f>COUNTIF(F119:F164,"&gt;=85")</f>
        <v>36</v>
      </c>
      <c r="G167" s="52">
        <f>COUNTIFS(G118:G162,"&gt;=270")</f>
        <v>0</v>
      </c>
      <c r="H167" s="7"/>
      <c r="I167" s="35"/>
    </row>
    <row r="168" customHeight="1" spans="1:9">
      <c r="A168" s="7"/>
      <c r="B168" s="125" t="s">
        <v>1151</v>
      </c>
      <c r="C168" s="169"/>
      <c r="D168" s="15">
        <f>COUNTIF(D119:D164,"&gt;=75")-D167</f>
        <v>5</v>
      </c>
      <c r="E168" s="15">
        <f>COUNTIF(E119:E164,"&gt;=75")-E167</f>
        <v>13</v>
      </c>
      <c r="F168" s="15">
        <f>COUNTIF(F119:F164,"&gt;=75")-F167</f>
        <v>4</v>
      </c>
      <c r="G168" s="52">
        <f>COUNTIFS(G119:G162,"&gt;=225",G119:G162,"&lt;270")</f>
        <v>0</v>
      </c>
      <c r="H168" s="7"/>
      <c r="I168" s="35"/>
    </row>
    <row r="169" customHeight="1" spans="1:9">
      <c r="A169" s="7"/>
      <c r="B169" s="125" t="s">
        <v>1152</v>
      </c>
      <c r="C169" s="169"/>
      <c r="D169" s="15">
        <f>COUNTIF(D119:D164,"&gt;=60")-D167-D168</f>
        <v>6</v>
      </c>
      <c r="E169" s="15">
        <f>COUNTIF(E119:E164,"&gt;=60")-E167-E168</f>
        <v>9</v>
      </c>
      <c r="F169" s="15">
        <f>COUNTIF(F119:F164,"&gt;=60")-F167-F168</f>
        <v>3</v>
      </c>
      <c r="G169" s="52">
        <f>COUNTIFS(G120:G164,"&gt;=180",G120:G164,"&lt;225")</f>
        <v>0</v>
      </c>
      <c r="H169" s="7"/>
      <c r="I169" s="35"/>
    </row>
    <row r="170" customHeight="1" spans="1:9">
      <c r="A170" s="7"/>
      <c r="B170" s="125" t="s">
        <v>1153</v>
      </c>
      <c r="C170" s="169"/>
      <c r="D170" s="15">
        <f>COUNTIF(D119:D164,"&gt;=40")-D167-D168-D169</f>
        <v>5</v>
      </c>
      <c r="E170" s="15">
        <f>COUNTIF(E119:E164,"&gt;=40")-E167-E168-E169</f>
        <v>5</v>
      </c>
      <c r="F170" s="15">
        <f>COUNTIF(F119:F164,"&gt;=40")-F167-F168-F169</f>
        <v>3</v>
      </c>
      <c r="G170" s="52">
        <f>COUNTIFS(G121:G165,"&gt;=120",G121:G165,"&lt;180")</f>
        <v>0</v>
      </c>
      <c r="H170" s="7"/>
      <c r="I170" s="35"/>
    </row>
    <row r="171" customHeight="1" spans="1:9">
      <c r="A171" s="7"/>
      <c r="B171" s="125" t="s">
        <v>171</v>
      </c>
      <c r="C171" s="169"/>
      <c r="D171" s="15">
        <f>COUNTIF(D119:D164,"&lt;40")</f>
        <v>0</v>
      </c>
      <c r="E171" s="15">
        <f>COUNTIF(E119:E164,"&lt;40")</f>
        <v>0</v>
      </c>
      <c r="F171" s="15">
        <f>COUNTIF(F119:F164,"&lt;40")</f>
        <v>0</v>
      </c>
      <c r="G171" s="15">
        <f>COUNTIF(G119:G164,"&lt;120")</f>
        <v>0</v>
      </c>
      <c r="H171" s="7"/>
      <c r="I171" s="35"/>
    </row>
    <row r="172" customHeight="1" spans="1:9">
      <c r="A172" s="7"/>
      <c r="B172" s="125" t="s">
        <v>96</v>
      </c>
      <c r="C172" s="169"/>
      <c r="D172" s="18">
        <f>D167/SUM(D167:D171)</f>
        <v>0.652173913043478</v>
      </c>
      <c r="E172" s="18">
        <f>E167/SUM(E167:E171)</f>
        <v>0.41304347826087</v>
      </c>
      <c r="F172" s="18">
        <f>F167/SUM(F167:F171)</f>
        <v>0.782608695652174</v>
      </c>
      <c r="G172" s="18" t="e">
        <f>G167/SUM(G167:G171)</f>
        <v>#DIV/0!</v>
      </c>
      <c r="H172" s="7"/>
      <c r="I172" s="35"/>
    </row>
    <row r="173" customHeight="1" spans="1:9">
      <c r="A173" s="7"/>
      <c r="B173" s="125" t="s">
        <v>97</v>
      </c>
      <c r="C173" s="169"/>
      <c r="D173" s="18">
        <f>SUM(D167:D169)/SUM(D167:D171)</f>
        <v>0.891304347826087</v>
      </c>
      <c r="E173" s="18">
        <f>SUM(E167:E169)/SUM(E167:E171)</f>
        <v>0.891304347826087</v>
      </c>
      <c r="F173" s="18">
        <f>SUM(F167:F169)/SUM(F167:F171)</f>
        <v>0.934782608695652</v>
      </c>
      <c r="G173" s="7"/>
      <c r="H173" s="7"/>
      <c r="I173" s="35"/>
    </row>
    <row r="174" customHeight="1" spans="1:9">
      <c r="A174" s="7"/>
      <c r="B174" s="125" t="s">
        <v>98</v>
      </c>
      <c r="C174" s="169"/>
      <c r="D174" s="21">
        <f>STDEV(D119:D164)</f>
        <v>13.7560054957123</v>
      </c>
      <c r="E174" s="21">
        <f>STDEV(E119:E164)</f>
        <v>12.7534640553313</v>
      </c>
      <c r="F174" s="21">
        <f>STDEV(F119:F164)</f>
        <v>11.7580314826856</v>
      </c>
      <c r="G174" s="21" t="e">
        <f>STDEV(G119:G164)</f>
        <v>#DIV/0!</v>
      </c>
      <c r="H174" s="7"/>
      <c r="I174" s="35"/>
    </row>
    <row r="175" customHeight="1" spans="1:9">
      <c r="A175" s="35"/>
      <c r="B175" s="55"/>
      <c r="C175" s="55"/>
      <c r="D175" s="56"/>
      <c r="E175" s="56"/>
      <c r="F175" s="57"/>
      <c r="G175" s="35"/>
      <c r="H175" s="35"/>
      <c r="I175" s="35"/>
    </row>
    <row r="176" ht="18.75" spans="1:9">
      <c r="A176" s="36" t="s">
        <v>1245</v>
      </c>
      <c r="B176" s="36"/>
      <c r="C176" s="36"/>
      <c r="D176" s="36"/>
      <c r="E176" s="36"/>
      <c r="F176" s="36"/>
      <c r="G176" s="36"/>
      <c r="H176" s="36"/>
      <c r="I176" s="35"/>
    </row>
    <row r="177" customHeight="1" spans="1:9">
      <c r="A177" s="7" t="s">
        <v>245</v>
      </c>
      <c r="B177" s="125" t="s">
        <v>246</v>
      </c>
      <c r="C177" s="125" t="s">
        <v>646</v>
      </c>
      <c r="D177" s="125" t="s">
        <v>1</v>
      </c>
      <c r="E177" s="77" t="s">
        <v>99</v>
      </c>
      <c r="F177" s="77" t="s">
        <v>124</v>
      </c>
      <c r="G177" s="77" t="s">
        <v>90</v>
      </c>
      <c r="H177" s="77" t="s">
        <v>647</v>
      </c>
      <c r="I177" s="35"/>
    </row>
    <row r="178" customHeight="1" spans="1:9">
      <c r="A178" s="7">
        <v>1</v>
      </c>
      <c r="B178" s="7" t="s">
        <v>1246</v>
      </c>
      <c r="C178" s="7">
        <v>1</v>
      </c>
      <c r="D178" s="39">
        <v>96</v>
      </c>
      <c r="E178" s="39">
        <v>96</v>
      </c>
      <c r="F178" s="39">
        <v>100</v>
      </c>
      <c r="G178" s="39"/>
      <c r="H178" s="7"/>
      <c r="I178" s="35"/>
    </row>
    <row r="179" customHeight="1" spans="1:9">
      <c r="A179" s="7">
        <v>2</v>
      </c>
      <c r="B179" s="7" t="s">
        <v>1247</v>
      </c>
      <c r="C179" s="7">
        <v>2</v>
      </c>
      <c r="D179" s="39">
        <v>85.25</v>
      </c>
      <c r="E179" s="39">
        <v>82.5</v>
      </c>
      <c r="F179" s="39">
        <v>97</v>
      </c>
      <c r="G179" s="39"/>
      <c r="H179" s="7"/>
      <c r="I179" s="35"/>
    </row>
    <row r="180" customHeight="1" spans="1:9">
      <c r="A180" s="7">
        <v>3</v>
      </c>
      <c r="B180" s="7" t="s">
        <v>1248</v>
      </c>
      <c r="C180" s="7">
        <v>3</v>
      </c>
      <c r="D180" s="39">
        <v>95</v>
      </c>
      <c r="E180" s="39">
        <v>87.5</v>
      </c>
      <c r="F180" s="39">
        <v>99</v>
      </c>
      <c r="G180" s="39"/>
      <c r="H180" s="7"/>
      <c r="I180" s="35"/>
    </row>
    <row r="181" customHeight="1" spans="1:9">
      <c r="A181" s="7">
        <v>4</v>
      </c>
      <c r="B181" s="7" t="s">
        <v>1249</v>
      </c>
      <c r="C181" s="7">
        <v>4</v>
      </c>
      <c r="D181" s="39">
        <v>99.5</v>
      </c>
      <c r="E181" s="39">
        <v>93</v>
      </c>
      <c r="F181" s="39">
        <v>98.5</v>
      </c>
      <c r="G181" s="39"/>
      <c r="H181" s="7"/>
      <c r="I181" s="35"/>
    </row>
    <row r="182" customHeight="1" spans="1:9">
      <c r="A182" s="7">
        <v>5</v>
      </c>
      <c r="B182" s="7" t="s">
        <v>1250</v>
      </c>
      <c r="C182" s="7">
        <v>5</v>
      </c>
      <c r="D182" s="39">
        <v>10.5</v>
      </c>
      <c r="E182" s="39">
        <v>49</v>
      </c>
      <c r="F182" s="39">
        <v>67.5</v>
      </c>
      <c r="G182" s="39"/>
      <c r="H182" s="7"/>
      <c r="I182" s="35"/>
    </row>
    <row r="183" customHeight="1" spans="1:9">
      <c r="A183" s="7">
        <v>6</v>
      </c>
      <c r="B183" s="7" t="s">
        <v>1251</v>
      </c>
      <c r="C183" s="7">
        <v>6</v>
      </c>
      <c r="D183" s="39">
        <v>96</v>
      </c>
      <c r="E183" s="39">
        <v>94.5</v>
      </c>
      <c r="F183" s="39">
        <v>98.5</v>
      </c>
      <c r="G183" s="39"/>
      <c r="H183" s="7"/>
      <c r="I183" s="35"/>
    </row>
    <row r="184" customHeight="1" spans="1:9">
      <c r="A184" s="7">
        <v>7</v>
      </c>
      <c r="B184" s="7" t="s">
        <v>1252</v>
      </c>
      <c r="C184" s="7">
        <v>7</v>
      </c>
      <c r="D184" s="39">
        <v>87</v>
      </c>
      <c r="E184" s="39">
        <v>93</v>
      </c>
      <c r="F184" s="39">
        <v>96.5</v>
      </c>
      <c r="G184" s="39"/>
      <c r="H184" s="7"/>
      <c r="I184" s="35"/>
    </row>
    <row r="185" customHeight="1" spans="1:9">
      <c r="A185" s="7">
        <v>8</v>
      </c>
      <c r="B185" s="7" t="s">
        <v>1253</v>
      </c>
      <c r="C185" s="7">
        <v>8</v>
      </c>
      <c r="D185" s="39">
        <v>79.25</v>
      </c>
      <c r="E185" s="39">
        <v>75</v>
      </c>
      <c r="F185" s="39">
        <v>86.5</v>
      </c>
      <c r="G185" s="39"/>
      <c r="H185" s="7"/>
      <c r="I185" s="35"/>
    </row>
    <row r="186" customHeight="1" spans="1:9">
      <c r="A186" s="7">
        <v>9</v>
      </c>
      <c r="B186" s="7" t="s">
        <v>1254</v>
      </c>
      <c r="C186" s="7">
        <v>9</v>
      </c>
      <c r="D186" s="39">
        <v>95.5</v>
      </c>
      <c r="E186" s="39">
        <v>89.5</v>
      </c>
      <c r="F186" s="39">
        <v>96</v>
      </c>
      <c r="G186" s="39"/>
      <c r="H186" s="7"/>
      <c r="I186" s="35"/>
    </row>
    <row r="187" customHeight="1" spans="1:9">
      <c r="A187" s="7">
        <v>10</v>
      </c>
      <c r="B187" s="7" t="s">
        <v>1255</v>
      </c>
      <c r="C187" s="7">
        <v>10</v>
      </c>
      <c r="D187" s="39">
        <v>89</v>
      </c>
      <c r="E187" s="39">
        <v>84.5</v>
      </c>
      <c r="F187" s="39">
        <v>100</v>
      </c>
      <c r="G187" s="39"/>
      <c r="H187" s="7"/>
      <c r="I187" s="35"/>
    </row>
    <row r="188" customHeight="1" spans="1:9">
      <c r="A188" s="7">
        <v>11</v>
      </c>
      <c r="B188" s="7" t="s">
        <v>1256</v>
      </c>
      <c r="C188" s="7">
        <v>11</v>
      </c>
      <c r="D188" s="39">
        <v>89.25</v>
      </c>
      <c r="E188" s="39">
        <v>86.5</v>
      </c>
      <c r="F188" s="39">
        <v>92.5</v>
      </c>
      <c r="G188" s="39"/>
      <c r="H188" s="7"/>
      <c r="I188" s="35"/>
    </row>
    <row r="189" customHeight="1" spans="1:9">
      <c r="A189" s="7">
        <v>12</v>
      </c>
      <c r="B189" s="7" t="s">
        <v>1257</v>
      </c>
      <c r="C189" s="7">
        <v>12</v>
      </c>
      <c r="D189" s="39">
        <v>95</v>
      </c>
      <c r="E189" s="39">
        <v>92</v>
      </c>
      <c r="F189" s="39">
        <v>97.5</v>
      </c>
      <c r="G189" s="39"/>
      <c r="H189" s="7"/>
      <c r="I189" s="35"/>
    </row>
    <row r="190" customHeight="1" spans="1:9">
      <c r="A190" s="7">
        <v>13</v>
      </c>
      <c r="B190" s="7" t="s">
        <v>1258</v>
      </c>
      <c r="C190" s="7">
        <v>13</v>
      </c>
      <c r="D190" s="39">
        <v>96.5</v>
      </c>
      <c r="E190" s="39">
        <v>100</v>
      </c>
      <c r="F190" s="39">
        <v>98.5</v>
      </c>
      <c r="G190" s="39"/>
      <c r="H190" s="7"/>
      <c r="I190" s="35"/>
    </row>
    <row r="191" customHeight="1" spans="1:9">
      <c r="A191" s="7">
        <v>14</v>
      </c>
      <c r="B191" s="7" t="s">
        <v>1259</v>
      </c>
      <c r="C191" s="7">
        <v>14</v>
      </c>
      <c r="D191" s="39">
        <v>92.75</v>
      </c>
      <c r="E191" s="39">
        <v>89</v>
      </c>
      <c r="F191" s="39">
        <v>100</v>
      </c>
      <c r="G191" s="39"/>
      <c r="H191" s="7"/>
      <c r="I191" s="35"/>
    </row>
    <row r="192" customHeight="1" spans="1:9">
      <c r="A192" s="7">
        <v>15</v>
      </c>
      <c r="B192" s="7" t="s">
        <v>1260</v>
      </c>
      <c r="C192" s="7">
        <v>15</v>
      </c>
      <c r="D192" s="39">
        <v>95.5</v>
      </c>
      <c r="E192" s="39">
        <v>88.5</v>
      </c>
      <c r="F192" s="39">
        <v>97</v>
      </c>
      <c r="G192" s="39"/>
      <c r="H192" s="7"/>
      <c r="I192" s="35"/>
    </row>
    <row r="193" customHeight="1" spans="1:9">
      <c r="A193" s="7">
        <v>16</v>
      </c>
      <c r="B193" s="7" t="s">
        <v>1261</v>
      </c>
      <c r="C193" s="7">
        <v>16</v>
      </c>
      <c r="D193" s="39">
        <v>96.5</v>
      </c>
      <c r="E193" s="39">
        <v>78.5</v>
      </c>
      <c r="F193" s="39">
        <v>95.5</v>
      </c>
      <c r="G193" s="39"/>
      <c r="H193" s="7"/>
      <c r="I193" s="35"/>
    </row>
    <row r="194" customHeight="1" spans="1:9">
      <c r="A194" s="7">
        <v>17</v>
      </c>
      <c r="B194" s="7" t="s">
        <v>1262</v>
      </c>
      <c r="C194" s="7">
        <v>17</v>
      </c>
      <c r="D194" s="39">
        <v>97.25</v>
      </c>
      <c r="E194" s="39">
        <v>90.5</v>
      </c>
      <c r="F194" s="39">
        <v>96.5</v>
      </c>
      <c r="G194" s="39"/>
      <c r="H194" s="7"/>
      <c r="I194" s="35"/>
    </row>
    <row r="195" customHeight="1" spans="1:9">
      <c r="A195" s="7">
        <v>18</v>
      </c>
      <c r="B195" s="7" t="s">
        <v>1263</v>
      </c>
      <c r="C195" s="7">
        <v>18</v>
      </c>
      <c r="D195" s="39">
        <v>78.25</v>
      </c>
      <c r="E195" s="39">
        <v>72</v>
      </c>
      <c r="F195" s="39">
        <v>94.5</v>
      </c>
      <c r="G195" s="39"/>
      <c r="H195" s="7"/>
      <c r="I195" s="35"/>
    </row>
    <row r="196" customHeight="1" spans="1:9">
      <c r="A196" s="7">
        <v>19</v>
      </c>
      <c r="B196" s="7" t="s">
        <v>1264</v>
      </c>
      <c r="C196" s="7">
        <v>19</v>
      </c>
      <c r="D196" s="39">
        <v>86.25</v>
      </c>
      <c r="E196" s="39">
        <v>77</v>
      </c>
      <c r="F196" s="39">
        <v>84.5</v>
      </c>
      <c r="G196" s="39"/>
      <c r="H196" s="7"/>
      <c r="I196" s="35"/>
    </row>
    <row r="197" customHeight="1" spans="1:9">
      <c r="A197" s="7">
        <v>20</v>
      </c>
      <c r="B197" s="7" t="s">
        <v>1265</v>
      </c>
      <c r="C197" s="7">
        <v>20</v>
      </c>
      <c r="D197" s="39">
        <v>82</v>
      </c>
      <c r="E197" s="39">
        <v>81.5</v>
      </c>
      <c r="F197" s="39">
        <v>100</v>
      </c>
      <c r="G197" s="39"/>
      <c r="H197" s="7"/>
      <c r="I197" s="35"/>
    </row>
    <row r="198" customHeight="1" spans="1:9">
      <c r="A198" s="7">
        <v>21</v>
      </c>
      <c r="B198" s="7" t="s">
        <v>1266</v>
      </c>
      <c r="C198" s="7">
        <v>21</v>
      </c>
      <c r="D198" s="39">
        <v>83.25</v>
      </c>
      <c r="E198" s="39">
        <v>80.5</v>
      </c>
      <c r="F198" s="39">
        <v>93</v>
      </c>
      <c r="G198" s="39"/>
      <c r="H198" s="7"/>
      <c r="I198" s="35"/>
    </row>
    <row r="199" customHeight="1" spans="1:9">
      <c r="A199" s="7">
        <v>22</v>
      </c>
      <c r="B199" s="138" t="s">
        <v>1267</v>
      </c>
      <c r="C199" s="7">
        <v>22</v>
      </c>
      <c r="D199" s="39">
        <v>95.5</v>
      </c>
      <c r="E199" s="39">
        <v>93.5</v>
      </c>
      <c r="F199" s="39">
        <v>98</v>
      </c>
      <c r="G199" s="39"/>
      <c r="H199" s="7"/>
      <c r="I199" s="35"/>
    </row>
    <row r="200" customHeight="1" spans="1:9">
      <c r="A200" s="7">
        <v>23</v>
      </c>
      <c r="B200" s="138" t="s">
        <v>1268</v>
      </c>
      <c r="C200" s="7">
        <v>23</v>
      </c>
      <c r="D200" s="39">
        <v>91.5</v>
      </c>
      <c r="E200" s="39">
        <v>98</v>
      </c>
      <c r="F200" s="39">
        <v>98.5</v>
      </c>
      <c r="G200" s="39"/>
      <c r="H200" s="157" t="s">
        <v>1148</v>
      </c>
      <c r="I200" s="35"/>
    </row>
    <row r="201" customHeight="1" spans="1:9">
      <c r="A201" s="7">
        <v>24</v>
      </c>
      <c r="B201" s="138" t="s">
        <v>1269</v>
      </c>
      <c r="C201" s="7">
        <v>24</v>
      </c>
      <c r="D201" s="39">
        <v>95.5</v>
      </c>
      <c r="E201" s="39">
        <v>91.5</v>
      </c>
      <c r="F201" s="39">
        <v>98.5</v>
      </c>
      <c r="G201" s="39"/>
      <c r="H201" s="157"/>
      <c r="I201" s="35"/>
    </row>
    <row r="202" customHeight="1" spans="1:9">
      <c r="A202" s="7">
        <v>25</v>
      </c>
      <c r="B202" s="138" t="s">
        <v>1270</v>
      </c>
      <c r="C202" s="7">
        <v>25</v>
      </c>
      <c r="D202" s="39">
        <v>97.5</v>
      </c>
      <c r="E202" s="39">
        <v>90.5</v>
      </c>
      <c r="F202" s="39">
        <v>98.5</v>
      </c>
      <c r="G202" s="39"/>
      <c r="H202" s="7"/>
      <c r="I202" s="35"/>
    </row>
    <row r="203" customHeight="1" spans="1:9">
      <c r="A203" s="7">
        <v>26</v>
      </c>
      <c r="B203" s="138" t="s">
        <v>1271</v>
      </c>
      <c r="C203" s="7">
        <v>26</v>
      </c>
      <c r="D203" s="39">
        <v>91</v>
      </c>
      <c r="E203" s="39">
        <v>86.5</v>
      </c>
      <c r="F203" s="39">
        <v>98.5</v>
      </c>
      <c r="G203" s="39"/>
      <c r="H203" s="7"/>
      <c r="I203" s="35"/>
    </row>
    <row r="204" customHeight="1" spans="1:9">
      <c r="A204" s="7">
        <v>27</v>
      </c>
      <c r="B204" s="138" t="s">
        <v>1272</v>
      </c>
      <c r="C204" s="7">
        <v>27</v>
      </c>
      <c r="D204" s="39">
        <v>98</v>
      </c>
      <c r="E204" s="39">
        <v>93</v>
      </c>
      <c r="F204" s="39">
        <v>98.5</v>
      </c>
      <c r="G204" s="39"/>
      <c r="H204" s="7"/>
      <c r="I204" s="35"/>
    </row>
    <row r="205" customHeight="1" spans="1:9">
      <c r="A205" s="7">
        <v>28</v>
      </c>
      <c r="B205" s="138" t="s">
        <v>1273</v>
      </c>
      <c r="C205" s="7">
        <v>28</v>
      </c>
      <c r="D205" s="39">
        <v>98.5</v>
      </c>
      <c r="E205" s="39">
        <v>93</v>
      </c>
      <c r="F205" s="39">
        <v>97</v>
      </c>
      <c r="G205" s="39"/>
      <c r="H205" s="7"/>
      <c r="I205" s="35"/>
    </row>
    <row r="206" customHeight="1" spans="1:9">
      <c r="A206" s="7">
        <v>29</v>
      </c>
      <c r="B206" s="138" t="s">
        <v>1274</v>
      </c>
      <c r="C206" s="7">
        <v>29</v>
      </c>
      <c r="D206" s="39">
        <v>94</v>
      </c>
      <c r="E206" s="39">
        <v>89.5</v>
      </c>
      <c r="F206" s="39">
        <v>98.5</v>
      </c>
      <c r="G206" s="39"/>
      <c r="H206" s="7"/>
      <c r="I206" s="35"/>
    </row>
    <row r="207" customHeight="1" spans="1:9">
      <c r="A207" s="7">
        <v>30</v>
      </c>
      <c r="B207" s="138" t="s">
        <v>1275</v>
      </c>
      <c r="C207" s="7">
        <v>30</v>
      </c>
      <c r="D207" s="39">
        <v>94.5</v>
      </c>
      <c r="E207" s="39">
        <v>91</v>
      </c>
      <c r="F207" s="39">
        <v>100</v>
      </c>
      <c r="G207" s="39"/>
      <c r="H207" s="7"/>
      <c r="I207" s="35"/>
    </row>
    <row r="208" customHeight="1" spans="1:9">
      <c r="A208" s="7">
        <v>31</v>
      </c>
      <c r="B208" s="138" t="s">
        <v>1276</v>
      </c>
      <c r="C208" s="7">
        <v>31</v>
      </c>
      <c r="D208" s="39">
        <v>83.5</v>
      </c>
      <c r="E208" s="39">
        <v>84</v>
      </c>
      <c r="F208" s="39">
        <v>98</v>
      </c>
      <c r="G208" s="39"/>
      <c r="H208" s="7"/>
      <c r="I208" s="35"/>
    </row>
    <row r="209" customHeight="1" spans="1:9">
      <c r="A209" s="7">
        <v>32</v>
      </c>
      <c r="B209" s="138" t="s">
        <v>1277</v>
      </c>
      <c r="C209" s="7">
        <v>32</v>
      </c>
      <c r="D209" s="39">
        <v>95.5</v>
      </c>
      <c r="E209" s="39">
        <v>92</v>
      </c>
      <c r="F209" s="39">
        <v>99</v>
      </c>
      <c r="G209" s="39"/>
      <c r="H209" s="7"/>
      <c r="I209" s="35"/>
    </row>
    <row r="210" customHeight="1" spans="1:9">
      <c r="A210" s="7">
        <v>33</v>
      </c>
      <c r="B210" s="138" t="s">
        <v>1278</v>
      </c>
      <c r="C210" s="7">
        <v>33</v>
      </c>
      <c r="D210" s="39">
        <v>89.5</v>
      </c>
      <c r="E210" s="39">
        <v>78</v>
      </c>
      <c r="F210" s="39">
        <v>100</v>
      </c>
      <c r="G210" s="39"/>
      <c r="H210" s="7"/>
      <c r="I210" s="35"/>
    </row>
    <row r="211" customHeight="1" spans="1:9">
      <c r="A211" s="7">
        <v>34</v>
      </c>
      <c r="B211" s="138" t="s">
        <v>1279</v>
      </c>
      <c r="C211" s="7">
        <v>34</v>
      </c>
      <c r="D211" s="39">
        <v>92</v>
      </c>
      <c r="E211" s="39">
        <v>81</v>
      </c>
      <c r="F211" s="39">
        <v>98</v>
      </c>
      <c r="G211" s="39"/>
      <c r="H211" s="7"/>
      <c r="I211" s="35"/>
    </row>
    <row r="212" customHeight="1" spans="1:9">
      <c r="A212" s="7">
        <v>35</v>
      </c>
      <c r="B212" s="138" t="s">
        <v>1280</v>
      </c>
      <c r="C212" s="7">
        <v>35</v>
      </c>
      <c r="D212" s="39">
        <v>94</v>
      </c>
      <c r="E212" s="39">
        <v>87</v>
      </c>
      <c r="F212" s="39">
        <v>98</v>
      </c>
      <c r="G212" s="39"/>
      <c r="H212" s="7"/>
      <c r="I212" s="35"/>
    </row>
    <row r="213" customHeight="1" spans="1:9">
      <c r="A213" s="7">
        <v>36</v>
      </c>
      <c r="B213" s="138" t="s">
        <v>1281</v>
      </c>
      <c r="C213" s="7">
        <v>36</v>
      </c>
      <c r="D213" s="39">
        <v>93</v>
      </c>
      <c r="E213" s="39">
        <v>77.5</v>
      </c>
      <c r="F213" s="39">
        <v>100</v>
      </c>
      <c r="G213" s="39"/>
      <c r="H213" s="7"/>
      <c r="I213" s="35"/>
    </row>
    <row r="214" customHeight="1" spans="1:9">
      <c r="A214" s="7">
        <v>37</v>
      </c>
      <c r="B214" s="138" t="s">
        <v>1282</v>
      </c>
      <c r="C214" s="7">
        <v>37</v>
      </c>
      <c r="D214" s="39">
        <v>88</v>
      </c>
      <c r="E214" s="39">
        <v>86.5</v>
      </c>
      <c r="F214" s="39">
        <v>98.5</v>
      </c>
      <c r="G214" s="39"/>
      <c r="H214" s="7"/>
      <c r="I214" s="35"/>
    </row>
    <row r="215" customHeight="1" spans="1:9">
      <c r="A215" s="7">
        <v>38</v>
      </c>
      <c r="B215" s="138" t="s">
        <v>1283</v>
      </c>
      <c r="C215" s="7">
        <v>38</v>
      </c>
      <c r="D215" s="39">
        <v>91</v>
      </c>
      <c r="E215" s="39">
        <v>95</v>
      </c>
      <c r="F215" s="39">
        <v>97.5</v>
      </c>
      <c r="G215" s="39"/>
      <c r="H215" s="7"/>
      <c r="I215" s="35"/>
    </row>
    <row r="216" customHeight="1" spans="1:9">
      <c r="A216" s="7">
        <v>39</v>
      </c>
      <c r="B216" s="7" t="s">
        <v>1284</v>
      </c>
      <c r="C216" s="7">
        <v>39</v>
      </c>
      <c r="D216" s="39">
        <v>91.75</v>
      </c>
      <c r="E216" s="39">
        <v>77</v>
      </c>
      <c r="F216" s="39">
        <v>92.5</v>
      </c>
      <c r="G216" s="39"/>
      <c r="H216" s="7"/>
      <c r="I216" s="35"/>
    </row>
    <row r="217" customHeight="1" spans="1:9">
      <c r="A217" s="7">
        <v>40</v>
      </c>
      <c r="B217" s="7" t="s">
        <v>1285</v>
      </c>
      <c r="C217" s="7">
        <v>40</v>
      </c>
      <c r="D217" s="39">
        <v>90</v>
      </c>
      <c r="E217" s="39">
        <v>73.5</v>
      </c>
      <c r="F217" s="39">
        <v>99.5</v>
      </c>
      <c r="G217" s="39"/>
      <c r="H217" s="7"/>
      <c r="I217" s="35"/>
    </row>
    <row r="218" customHeight="1" spans="1:9">
      <c r="A218" s="7">
        <v>41</v>
      </c>
      <c r="B218" s="7" t="s">
        <v>1286</v>
      </c>
      <c r="C218" s="7">
        <v>41</v>
      </c>
      <c r="D218" s="39">
        <v>93.5</v>
      </c>
      <c r="E218" s="39">
        <v>82.5</v>
      </c>
      <c r="F218" s="39">
        <v>98</v>
      </c>
      <c r="G218" s="39"/>
      <c r="H218" s="7"/>
      <c r="I218" s="35"/>
    </row>
    <row r="219" customHeight="1" spans="1:9">
      <c r="A219" s="7">
        <v>42</v>
      </c>
      <c r="B219" s="7" t="s">
        <v>1287</v>
      </c>
      <c r="C219" s="7">
        <v>42</v>
      </c>
      <c r="D219" s="39">
        <v>95.5</v>
      </c>
      <c r="E219" s="39">
        <v>98</v>
      </c>
      <c r="F219" s="39">
        <v>99</v>
      </c>
      <c r="G219" s="39"/>
      <c r="H219" s="7"/>
      <c r="I219" s="35"/>
    </row>
    <row r="220" customHeight="1" spans="1:9">
      <c r="A220" s="7">
        <v>43</v>
      </c>
      <c r="B220" s="7" t="s">
        <v>1288</v>
      </c>
      <c r="C220" s="7">
        <v>43</v>
      </c>
      <c r="D220" s="39">
        <v>99.5</v>
      </c>
      <c r="E220" s="39">
        <v>95</v>
      </c>
      <c r="F220" s="39">
        <v>100</v>
      </c>
      <c r="G220" s="39"/>
      <c r="H220" s="7"/>
      <c r="I220" s="35"/>
    </row>
    <row r="221" customHeight="1" spans="1:9">
      <c r="A221" s="7">
        <v>44</v>
      </c>
      <c r="B221" s="177" t="s">
        <v>1289</v>
      </c>
      <c r="C221" s="7">
        <v>44</v>
      </c>
      <c r="D221" s="97">
        <v>97.5</v>
      </c>
      <c r="E221" s="97">
        <v>89</v>
      </c>
      <c r="F221" s="97">
        <v>98.5</v>
      </c>
      <c r="G221" s="39"/>
      <c r="H221" s="7" t="s">
        <v>738</v>
      </c>
      <c r="I221" s="35"/>
    </row>
    <row r="222" customHeight="1" spans="1:9">
      <c r="A222" s="114">
        <v>45</v>
      </c>
      <c r="B222" s="178" t="s">
        <v>1290</v>
      </c>
      <c r="C222" s="114">
        <v>45</v>
      </c>
      <c r="D222" s="179"/>
      <c r="E222" s="179"/>
      <c r="F222" s="179"/>
      <c r="G222" s="154"/>
      <c r="H222" s="180" t="s">
        <v>1291</v>
      </c>
      <c r="I222" s="35"/>
    </row>
    <row r="223" customHeight="1" spans="1:9">
      <c r="A223" s="7">
        <v>46</v>
      </c>
      <c r="B223" s="7"/>
      <c r="C223" s="7"/>
      <c r="D223" s="7"/>
      <c r="E223" s="7"/>
      <c r="F223" s="7"/>
      <c r="G223" s="7"/>
      <c r="H223" s="7"/>
      <c r="I223" s="35"/>
    </row>
    <row r="224" customHeight="1" spans="1:9">
      <c r="A224" s="7"/>
      <c r="B224" s="125" t="s">
        <v>90</v>
      </c>
      <c r="C224" s="169"/>
      <c r="D224" s="7">
        <f>SUM(D178:D223)</f>
        <v>3975.75</v>
      </c>
      <c r="E224" s="7">
        <f>SUM(E178:E223)</f>
        <v>3803</v>
      </c>
      <c r="F224" s="7">
        <f>SUM(F178:F223)</f>
        <v>4251.5</v>
      </c>
      <c r="G224" s="7"/>
      <c r="H224" s="7"/>
      <c r="I224" s="35"/>
    </row>
    <row r="225" customHeight="1" spans="1:9">
      <c r="A225" s="7"/>
      <c r="B225" s="125" t="s">
        <v>91</v>
      </c>
      <c r="C225" s="169"/>
      <c r="D225" s="10">
        <f>AVERAGE(D178:D223)</f>
        <v>90.3579545454545</v>
      </c>
      <c r="E225" s="10">
        <f>AVERAGE(E178:E223)</f>
        <v>86.4318181818182</v>
      </c>
      <c r="F225" s="10">
        <f>AVERAGE(F178:F223)</f>
        <v>96.625</v>
      </c>
      <c r="G225" s="10" t="e">
        <f>AVERAGE(G178:G223)</f>
        <v>#DIV/0!</v>
      </c>
      <c r="H225" s="7"/>
      <c r="I225" s="35"/>
    </row>
    <row r="226" customHeight="1" spans="1:9">
      <c r="A226" s="7"/>
      <c r="B226" s="125" t="s">
        <v>181</v>
      </c>
      <c r="C226" s="169"/>
      <c r="D226" s="15">
        <f>COUNTIF(D178:D223,"&gt;=85")</f>
        <v>38</v>
      </c>
      <c r="E226" s="15">
        <f>COUNTIF(E178:E223,"&gt;=85")</f>
        <v>28</v>
      </c>
      <c r="F226" s="15">
        <f>COUNTIF(F178:F223,"&gt;=85")</f>
        <v>42</v>
      </c>
      <c r="G226" s="15">
        <f>COUNTIF(G178:G223,"&gt;=90")</f>
        <v>0</v>
      </c>
      <c r="H226" s="7"/>
      <c r="I226" s="35"/>
    </row>
    <row r="227" customHeight="1" spans="1:9">
      <c r="A227" s="7"/>
      <c r="B227" s="125" t="s">
        <v>1151</v>
      </c>
      <c r="C227" s="169"/>
      <c r="D227" s="15">
        <f>COUNTIF(D178:D223,"&gt;=75")-D226</f>
        <v>5</v>
      </c>
      <c r="E227" s="15">
        <f>COUNTIF(E178:E223,"&gt;=75")-E226</f>
        <v>13</v>
      </c>
      <c r="F227" s="15">
        <f>COUNTIF(F178:F223,"&gt;=75")-F226</f>
        <v>1</v>
      </c>
      <c r="G227" s="15">
        <f>COUNTIF(G178:G223,"&gt;=75")-G226</f>
        <v>0</v>
      </c>
      <c r="H227" s="7"/>
      <c r="I227" s="35"/>
    </row>
    <row r="228" customHeight="1" spans="1:9">
      <c r="A228" s="7"/>
      <c r="B228" s="125" t="s">
        <v>1152</v>
      </c>
      <c r="C228" s="169"/>
      <c r="D228" s="15">
        <f>COUNTIF(D178:D223,"&gt;=60")-D226-D227</f>
        <v>0</v>
      </c>
      <c r="E228" s="15">
        <f>COUNTIF(E178:E223,"&gt;=60")-E226-E227</f>
        <v>2</v>
      </c>
      <c r="F228" s="15">
        <f>COUNTIF(F178:F223,"&gt;=60")-F226-F227</f>
        <v>1</v>
      </c>
      <c r="G228" s="15">
        <f>COUNTIF(G178:G223,"&gt;=60")-G226-G227</f>
        <v>0</v>
      </c>
      <c r="H228" s="7"/>
      <c r="I228" s="35"/>
    </row>
    <row r="229" customHeight="1" spans="1:9">
      <c r="A229" s="7"/>
      <c r="B229" s="125" t="s">
        <v>1153</v>
      </c>
      <c r="C229" s="169"/>
      <c r="D229" s="15">
        <f>COUNTIF(D178:D223,"&gt;=40")-D226-D227-D228</f>
        <v>0</v>
      </c>
      <c r="E229" s="15">
        <f>COUNTIF(E178:E223,"&gt;=40")-E226-E227-E228</f>
        <v>1</v>
      </c>
      <c r="F229" s="15">
        <f>COUNTIF(F178:F223,"&gt;=40")-F226-F227-F228</f>
        <v>0</v>
      </c>
      <c r="G229" s="15">
        <f>COUNTIF(G178:G223,"&gt;=40")-G226-G227-G228</f>
        <v>0</v>
      </c>
      <c r="H229" s="7"/>
      <c r="I229" s="35"/>
    </row>
    <row r="230" customHeight="1" spans="1:9">
      <c r="A230" s="7"/>
      <c r="B230" s="125" t="s">
        <v>171</v>
      </c>
      <c r="C230" s="169"/>
      <c r="D230" s="15">
        <f>COUNTIF(D178:D223,"&lt;40")</f>
        <v>1</v>
      </c>
      <c r="E230" s="15">
        <f>COUNTIF(E178:E223,"&lt;40")</f>
        <v>0</v>
      </c>
      <c r="F230" s="15">
        <f>COUNTIF(F178:F223,"&lt;40")</f>
        <v>0</v>
      </c>
      <c r="G230" s="15">
        <f>COUNTIF(G178:G223,"&lt;40")</f>
        <v>0</v>
      </c>
      <c r="H230" s="7"/>
      <c r="I230" s="35"/>
    </row>
    <row r="231" customHeight="1" spans="1:9">
      <c r="A231" s="7"/>
      <c r="B231" s="125" t="s">
        <v>96</v>
      </c>
      <c r="C231" s="169"/>
      <c r="D231" s="18">
        <f>D226/SUM(D226:D230)</f>
        <v>0.863636363636364</v>
      </c>
      <c r="E231" s="18">
        <f>E226/SUM(E226:E230)</f>
        <v>0.636363636363636</v>
      </c>
      <c r="F231" s="18">
        <f>F226/SUM(F226:F230)</f>
        <v>0.954545454545455</v>
      </c>
      <c r="G231" s="18" t="e">
        <f>G226/SUM(G226:G230)</f>
        <v>#DIV/0!</v>
      </c>
      <c r="H231" s="7"/>
      <c r="I231" s="35"/>
    </row>
    <row r="232" customHeight="1" spans="1:9">
      <c r="A232" s="7"/>
      <c r="B232" s="125" t="s">
        <v>97</v>
      </c>
      <c r="C232" s="169"/>
      <c r="D232" s="18">
        <f>SUM(D226:D228)/SUM(D226:D230)</f>
        <v>0.977272727272727</v>
      </c>
      <c r="E232" s="18">
        <f>SUM(E226:E228)/SUM(E226:E230)</f>
        <v>0.977272727272727</v>
      </c>
      <c r="F232" s="18">
        <f>SUM(F226:F228)/SUM(F226:F230)</f>
        <v>1</v>
      </c>
      <c r="G232" s="7"/>
      <c r="H232" s="7"/>
      <c r="I232" s="35"/>
    </row>
    <row r="233" customHeight="1" spans="1:9">
      <c r="A233" s="7"/>
      <c r="B233" s="125" t="s">
        <v>98</v>
      </c>
      <c r="C233" s="169"/>
      <c r="D233" s="21">
        <f>STDEV(D178:D223)</f>
        <v>13.4109246649878</v>
      </c>
      <c r="E233" s="21">
        <f>STDEV(E178:E223)</f>
        <v>9.1318449376987</v>
      </c>
      <c r="F233" s="21">
        <f>STDEV(F178:F223)</f>
        <v>5.53543027885755</v>
      </c>
      <c r="G233" s="21" t="e">
        <f>STDEV(G178:G223)</f>
        <v>#DIV/0!</v>
      </c>
      <c r="H233" s="7"/>
      <c r="I233" s="35"/>
    </row>
    <row r="234" customHeight="1" spans="1:9">
      <c r="A234" s="35"/>
      <c r="B234" s="35"/>
      <c r="C234" s="35"/>
      <c r="D234" s="35"/>
      <c r="E234" s="35"/>
      <c r="F234" s="35"/>
      <c r="G234" s="35"/>
      <c r="H234" s="35"/>
      <c r="I234" s="35"/>
    </row>
    <row r="235" ht="18.75" spans="1:9">
      <c r="A235" s="36" t="s">
        <v>1292</v>
      </c>
      <c r="B235" s="36"/>
      <c r="C235" s="36"/>
      <c r="D235" s="36"/>
      <c r="E235" s="36"/>
      <c r="F235" s="36"/>
      <c r="G235" s="36"/>
      <c r="H235" s="36"/>
      <c r="I235" s="35"/>
    </row>
    <row r="236" customHeight="1" spans="1:9">
      <c r="A236" s="7" t="s">
        <v>245</v>
      </c>
      <c r="B236" s="125" t="s">
        <v>246</v>
      </c>
      <c r="C236" s="125" t="s">
        <v>646</v>
      </c>
      <c r="D236" s="125" t="s">
        <v>1</v>
      </c>
      <c r="E236" s="77" t="s">
        <v>99</v>
      </c>
      <c r="F236" s="77" t="s">
        <v>124</v>
      </c>
      <c r="G236" s="77" t="s">
        <v>90</v>
      </c>
      <c r="H236" s="77" t="s">
        <v>647</v>
      </c>
      <c r="I236" s="35"/>
    </row>
    <row r="237" customHeight="1" spans="1:9">
      <c r="A237" s="7">
        <v>1</v>
      </c>
      <c r="B237" s="7" t="s">
        <v>1293</v>
      </c>
      <c r="C237" s="7">
        <v>1</v>
      </c>
      <c r="D237" s="39">
        <v>99</v>
      </c>
      <c r="E237" s="39">
        <v>95</v>
      </c>
      <c r="F237" s="39">
        <v>100</v>
      </c>
      <c r="G237" s="39"/>
      <c r="H237" s="7"/>
      <c r="I237" s="35"/>
    </row>
    <row r="238" customHeight="1" spans="1:9">
      <c r="A238" s="7">
        <v>2</v>
      </c>
      <c r="B238" s="7" t="s">
        <v>1294</v>
      </c>
      <c r="C238" s="7">
        <v>2</v>
      </c>
      <c r="D238" s="39">
        <v>95.5</v>
      </c>
      <c r="E238" s="39">
        <v>93.5</v>
      </c>
      <c r="F238" s="39">
        <v>96.5</v>
      </c>
      <c r="G238" s="39"/>
      <c r="H238" s="7"/>
      <c r="I238" s="35"/>
    </row>
    <row r="239" customHeight="1" spans="1:9">
      <c r="A239" s="7">
        <v>3</v>
      </c>
      <c r="B239" s="7" t="s">
        <v>1295</v>
      </c>
      <c r="C239" s="7">
        <v>3</v>
      </c>
      <c r="D239" s="39">
        <v>93.75</v>
      </c>
      <c r="E239" s="39">
        <v>87.5</v>
      </c>
      <c r="F239" s="39">
        <v>95.5</v>
      </c>
      <c r="G239" s="39"/>
      <c r="H239" s="7"/>
      <c r="I239" s="35"/>
    </row>
    <row r="240" customHeight="1" spans="1:9">
      <c r="A240" s="7">
        <v>4</v>
      </c>
      <c r="B240" s="7" t="s">
        <v>1296</v>
      </c>
      <c r="C240" s="7">
        <v>4</v>
      </c>
      <c r="D240" s="39">
        <v>96</v>
      </c>
      <c r="E240" s="39">
        <v>91.5</v>
      </c>
      <c r="F240" s="39">
        <v>99</v>
      </c>
      <c r="G240" s="39"/>
      <c r="H240" s="7"/>
      <c r="I240" s="35"/>
    </row>
    <row r="241" customHeight="1" spans="1:9">
      <c r="A241" s="7">
        <v>5</v>
      </c>
      <c r="B241" s="7" t="s">
        <v>1297</v>
      </c>
      <c r="C241" s="7">
        <v>5</v>
      </c>
      <c r="D241" s="39">
        <v>33</v>
      </c>
      <c r="E241" s="39">
        <v>62</v>
      </c>
      <c r="F241" s="172">
        <v>42.5</v>
      </c>
      <c r="G241" s="39"/>
      <c r="H241" s="7"/>
      <c r="I241" s="35"/>
    </row>
    <row r="242" customHeight="1" spans="1:9">
      <c r="A242" s="7">
        <v>6</v>
      </c>
      <c r="B242" s="7" t="s">
        <v>1298</v>
      </c>
      <c r="C242" s="7">
        <v>6</v>
      </c>
      <c r="D242" s="39">
        <v>87.75</v>
      </c>
      <c r="E242" s="39">
        <v>89.5</v>
      </c>
      <c r="F242" s="39">
        <v>93</v>
      </c>
      <c r="G242" s="39"/>
      <c r="H242" s="7"/>
      <c r="I242" s="35"/>
    </row>
    <row r="243" customHeight="1" spans="1:9">
      <c r="A243" s="7">
        <v>7</v>
      </c>
      <c r="B243" s="7" t="s">
        <v>1299</v>
      </c>
      <c r="C243" s="7">
        <v>7</v>
      </c>
      <c r="D243" s="39">
        <v>91</v>
      </c>
      <c r="E243" s="39">
        <v>83.5</v>
      </c>
      <c r="F243" s="39">
        <v>98</v>
      </c>
      <c r="G243" s="39"/>
      <c r="H243" s="7"/>
      <c r="I243" s="35"/>
    </row>
    <row r="244" customHeight="1" spans="1:9">
      <c r="A244" s="7">
        <v>8</v>
      </c>
      <c r="B244" s="7" t="s">
        <v>1300</v>
      </c>
      <c r="C244" s="7">
        <v>8</v>
      </c>
      <c r="D244" s="39">
        <v>35.25</v>
      </c>
      <c r="E244" s="39">
        <v>44</v>
      </c>
      <c r="F244" s="39">
        <v>44</v>
      </c>
      <c r="G244" s="39"/>
      <c r="H244" s="149"/>
      <c r="I244" s="35"/>
    </row>
    <row r="245" customHeight="1" spans="1:9">
      <c r="A245" s="7">
        <v>9</v>
      </c>
      <c r="B245" s="7" t="s">
        <v>1301</v>
      </c>
      <c r="C245" s="7">
        <v>9</v>
      </c>
      <c r="D245" s="39">
        <v>88.25</v>
      </c>
      <c r="E245" s="39">
        <v>74</v>
      </c>
      <c r="F245" s="39">
        <v>88.5</v>
      </c>
      <c r="G245" s="39"/>
      <c r="H245" s="7"/>
      <c r="I245" s="35"/>
    </row>
    <row r="246" customHeight="1" spans="1:9">
      <c r="A246" s="7">
        <v>10</v>
      </c>
      <c r="B246" s="7" t="s">
        <v>1302</v>
      </c>
      <c r="C246" s="7">
        <v>10</v>
      </c>
      <c r="D246" s="39">
        <v>95.75</v>
      </c>
      <c r="E246" s="39">
        <v>88.5</v>
      </c>
      <c r="F246" s="39">
        <v>96.5</v>
      </c>
      <c r="G246" s="39"/>
      <c r="H246" s="7"/>
      <c r="I246" s="35"/>
    </row>
    <row r="247" customHeight="1" spans="1:9">
      <c r="A247" s="7">
        <v>11</v>
      </c>
      <c r="B247" s="7" t="s">
        <v>1303</v>
      </c>
      <c r="C247" s="7">
        <v>11</v>
      </c>
      <c r="D247" s="39">
        <v>94</v>
      </c>
      <c r="E247" s="39">
        <v>94.5</v>
      </c>
      <c r="F247" s="39">
        <v>98</v>
      </c>
      <c r="G247" s="39"/>
      <c r="H247" s="7"/>
      <c r="I247" s="35"/>
    </row>
    <row r="248" customHeight="1" spans="1:9">
      <c r="A248" s="7">
        <v>12</v>
      </c>
      <c r="B248" s="7" t="s">
        <v>1304</v>
      </c>
      <c r="C248" s="7">
        <v>12</v>
      </c>
      <c r="D248" s="39">
        <v>74.5</v>
      </c>
      <c r="E248" s="39">
        <v>65.5</v>
      </c>
      <c r="F248" s="39">
        <v>92</v>
      </c>
      <c r="G248" s="39"/>
      <c r="H248" s="7"/>
      <c r="I248" s="35"/>
    </row>
    <row r="249" customHeight="1" spans="1:9">
      <c r="A249" s="7">
        <v>13</v>
      </c>
      <c r="B249" s="7" t="s">
        <v>1305</v>
      </c>
      <c r="C249" s="7">
        <v>13</v>
      </c>
      <c r="D249" s="39">
        <v>93.75</v>
      </c>
      <c r="E249" s="39">
        <v>85.5</v>
      </c>
      <c r="F249" s="39">
        <v>96</v>
      </c>
      <c r="G249" s="39"/>
      <c r="H249" s="7"/>
      <c r="I249" s="35"/>
    </row>
    <row r="250" customHeight="1" spans="1:9">
      <c r="A250" s="7">
        <v>14</v>
      </c>
      <c r="B250" s="7" t="s">
        <v>1306</v>
      </c>
      <c r="C250" s="7">
        <v>14</v>
      </c>
      <c r="D250" s="39">
        <v>86</v>
      </c>
      <c r="E250" s="39">
        <v>82.5</v>
      </c>
      <c r="F250" s="39">
        <v>97</v>
      </c>
      <c r="G250" s="39"/>
      <c r="H250" s="7"/>
      <c r="I250" s="35"/>
    </row>
    <row r="251" customHeight="1" spans="1:9">
      <c r="A251" s="7">
        <v>15</v>
      </c>
      <c r="B251" s="7" t="s">
        <v>1307</v>
      </c>
      <c r="C251" s="7">
        <v>15</v>
      </c>
      <c r="D251" s="39">
        <v>45.75</v>
      </c>
      <c r="E251" s="39">
        <v>70</v>
      </c>
      <c r="F251" s="39">
        <v>57</v>
      </c>
      <c r="G251" s="39"/>
      <c r="H251" s="7"/>
      <c r="I251" s="35"/>
    </row>
    <row r="252" customHeight="1" spans="1:9">
      <c r="A252" s="7">
        <v>16</v>
      </c>
      <c r="B252" s="7" t="s">
        <v>1308</v>
      </c>
      <c r="C252" s="7">
        <v>16</v>
      </c>
      <c r="D252" s="39">
        <v>90</v>
      </c>
      <c r="E252" s="39">
        <v>87.5</v>
      </c>
      <c r="F252" s="39">
        <v>97.5</v>
      </c>
      <c r="G252" s="39"/>
      <c r="H252" s="7"/>
      <c r="I252" s="35"/>
    </row>
    <row r="253" customHeight="1" spans="1:9">
      <c r="A253" s="7">
        <v>17</v>
      </c>
      <c r="B253" s="7" t="s">
        <v>1309</v>
      </c>
      <c r="C253" s="7">
        <v>17</v>
      </c>
      <c r="D253" s="39">
        <v>65</v>
      </c>
      <c r="E253" s="39">
        <v>71.5</v>
      </c>
      <c r="F253" s="39">
        <v>94.5</v>
      </c>
      <c r="G253" s="39"/>
      <c r="H253" s="7"/>
      <c r="I253" s="35"/>
    </row>
    <row r="254" customHeight="1" spans="1:9">
      <c r="A254" s="7">
        <v>18</v>
      </c>
      <c r="B254" s="7" t="s">
        <v>1310</v>
      </c>
      <c r="C254" s="7">
        <v>18</v>
      </c>
      <c r="D254" s="39">
        <v>82.5</v>
      </c>
      <c r="E254" s="39">
        <v>80.5</v>
      </c>
      <c r="F254" s="39">
        <v>93</v>
      </c>
      <c r="G254" s="39"/>
      <c r="H254" s="7"/>
      <c r="I254" s="35"/>
    </row>
    <row r="255" customHeight="1" spans="1:9">
      <c r="A255" s="7">
        <v>19</v>
      </c>
      <c r="B255" s="7" t="s">
        <v>1311</v>
      </c>
      <c r="C255" s="7">
        <v>19</v>
      </c>
      <c r="D255" s="39">
        <v>89.75</v>
      </c>
      <c r="E255" s="39">
        <v>83.5</v>
      </c>
      <c r="F255" s="39">
        <v>99</v>
      </c>
      <c r="G255" s="39"/>
      <c r="H255" s="7"/>
      <c r="I255" s="35"/>
    </row>
    <row r="256" customHeight="1" spans="1:9">
      <c r="A256" s="7">
        <v>20</v>
      </c>
      <c r="B256" s="7" t="s">
        <v>1312</v>
      </c>
      <c r="C256" s="7">
        <v>20</v>
      </c>
      <c r="D256" s="39">
        <v>82.25</v>
      </c>
      <c r="E256" s="39">
        <v>80.5</v>
      </c>
      <c r="F256" s="39">
        <v>94.5</v>
      </c>
      <c r="G256" s="39"/>
      <c r="H256" s="7"/>
      <c r="I256" s="35"/>
    </row>
    <row r="257" customHeight="1" spans="1:9">
      <c r="A257" s="7">
        <v>21</v>
      </c>
      <c r="B257" s="7" t="s">
        <v>1313</v>
      </c>
      <c r="C257" s="7">
        <v>21</v>
      </c>
      <c r="D257" s="39">
        <v>85</v>
      </c>
      <c r="E257" s="39">
        <v>68</v>
      </c>
      <c r="F257" s="39">
        <v>82</v>
      </c>
      <c r="G257" s="39"/>
      <c r="H257" s="7"/>
      <c r="I257" s="35"/>
    </row>
    <row r="258" customHeight="1" spans="1:9">
      <c r="A258" s="7">
        <v>22</v>
      </c>
      <c r="B258" s="7" t="s">
        <v>1314</v>
      </c>
      <c r="C258" s="7">
        <v>22</v>
      </c>
      <c r="D258" s="39">
        <v>29.25</v>
      </c>
      <c r="E258" s="39">
        <v>69</v>
      </c>
      <c r="F258" s="39">
        <v>68</v>
      </c>
      <c r="G258" s="39"/>
      <c r="H258" s="149"/>
      <c r="I258" s="35"/>
    </row>
    <row r="259" customHeight="1" spans="1:9">
      <c r="A259" s="7">
        <v>23</v>
      </c>
      <c r="B259" s="138" t="s">
        <v>1315</v>
      </c>
      <c r="C259" s="7">
        <v>23</v>
      </c>
      <c r="D259" s="39">
        <v>86.75</v>
      </c>
      <c r="E259" s="143">
        <v>82.5</v>
      </c>
      <c r="F259" s="39">
        <v>98</v>
      </c>
      <c r="G259" s="39"/>
      <c r="H259" s="7"/>
      <c r="I259" s="35"/>
    </row>
    <row r="260" customHeight="1" spans="1:9">
      <c r="A260" s="7">
        <v>24</v>
      </c>
      <c r="B260" s="138" t="s">
        <v>1316</v>
      </c>
      <c r="C260" s="7">
        <v>24</v>
      </c>
      <c r="D260" s="39">
        <v>77</v>
      </c>
      <c r="E260" s="39">
        <v>65</v>
      </c>
      <c r="F260" s="39">
        <v>94.5</v>
      </c>
      <c r="G260" s="39"/>
      <c r="H260" s="7"/>
      <c r="I260" s="35"/>
    </row>
    <row r="261" customHeight="1" spans="1:9">
      <c r="A261" s="7">
        <v>25</v>
      </c>
      <c r="B261" s="138" t="s">
        <v>1317</v>
      </c>
      <c r="C261" s="7">
        <v>25</v>
      </c>
      <c r="D261" s="39">
        <v>90.5</v>
      </c>
      <c r="E261" s="39">
        <v>86.5</v>
      </c>
      <c r="F261" s="39">
        <v>100</v>
      </c>
      <c r="G261" s="39"/>
      <c r="H261" s="7"/>
      <c r="I261" s="35"/>
    </row>
    <row r="262" customHeight="1" spans="1:9">
      <c r="A262" s="7">
        <v>26</v>
      </c>
      <c r="B262" s="138" t="s">
        <v>1318</v>
      </c>
      <c r="C262" s="7">
        <v>26</v>
      </c>
      <c r="D262" s="39">
        <v>89.25</v>
      </c>
      <c r="E262" s="39">
        <v>78</v>
      </c>
      <c r="F262" s="39">
        <v>92.5</v>
      </c>
      <c r="G262" s="39"/>
      <c r="H262" s="7"/>
      <c r="I262" s="35"/>
    </row>
    <row r="263" customHeight="1" spans="1:9">
      <c r="A263" s="7">
        <v>27</v>
      </c>
      <c r="B263" s="138" t="s">
        <v>1319</v>
      </c>
      <c r="C263" s="7">
        <v>27</v>
      </c>
      <c r="D263" s="39">
        <v>92.75</v>
      </c>
      <c r="E263" s="39">
        <v>78</v>
      </c>
      <c r="F263" s="39">
        <v>95</v>
      </c>
      <c r="G263" s="39"/>
      <c r="H263" s="7"/>
      <c r="I263" s="35"/>
    </row>
    <row r="264" customHeight="1" spans="1:9">
      <c r="A264" s="7">
        <v>28</v>
      </c>
      <c r="B264" s="138" t="s">
        <v>1320</v>
      </c>
      <c r="C264" s="7">
        <v>28</v>
      </c>
      <c r="D264" s="39">
        <v>93.5</v>
      </c>
      <c r="E264" s="39">
        <v>88</v>
      </c>
      <c r="F264" s="39">
        <v>99.5</v>
      </c>
      <c r="G264" s="39"/>
      <c r="H264" s="7"/>
      <c r="I264" s="35"/>
    </row>
    <row r="265" customHeight="1" spans="1:9">
      <c r="A265" s="7">
        <v>29</v>
      </c>
      <c r="B265" s="138" t="s">
        <v>1321</v>
      </c>
      <c r="C265" s="7">
        <v>29</v>
      </c>
      <c r="D265" s="39">
        <v>94.25</v>
      </c>
      <c r="E265" s="39">
        <v>95.5</v>
      </c>
      <c r="F265" s="39">
        <v>99</v>
      </c>
      <c r="G265" s="39"/>
      <c r="H265" s="7"/>
      <c r="I265" s="35"/>
    </row>
    <row r="266" customHeight="1" spans="1:9">
      <c r="A266" s="7">
        <v>30</v>
      </c>
      <c r="B266" s="138" t="s">
        <v>1322</v>
      </c>
      <c r="C266" s="7">
        <v>30</v>
      </c>
      <c r="D266" s="39">
        <v>92.25</v>
      </c>
      <c r="E266" s="39">
        <v>78.5</v>
      </c>
      <c r="F266" s="39">
        <v>90</v>
      </c>
      <c r="G266" s="39"/>
      <c r="H266" s="7"/>
      <c r="I266" s="35"/>
    </row>
    <row r="267" customHeight="1" spans="1:9">
      <c r="A267" s="7">
        <v>31</v>
      </c>
      <c r="B267" s="138" t="s">
        <v>1323</v>
      </c>
      <c r="C267" s="7">
        <v>31</v>
      </c>
      <c r="D267" s="39">
        <v>86</v>
      </c>
      <c r="E267" s="39">
        <v>80.5</v>
      </c>
      <c r="F267" s="39">
        <v>98</v>
      </c>
      <c r="G267" s="39"/>
      <c r="H267" s="7"/>
      <c r="I267" s="35"/>
    </row>
    <row r="268" customHeight="1" spans="1:9">
      <c r="A268" s="7">
        <v>32</v>
      </c>
      <c r="B268" s="138" t="s">
        <v>1324</v>
      </c>
      <c r="C268" s="7">
        <v>32</v>
      </c>
      <c r="D268" s="39">
        <v>92</v>
      </c>
      <c r="E268" s="39">
        <v>87.5</v>
      </c>
      <c r="F268" s="39">
        <v>93.5</v>
      </c>
      <c r="G268" s="39"/>
      <c r="H268" s="7"/>
      <c r="I268" s="35"/>
    </row>
    <row r="269" customHeight="1" spans="1:9">
      <c r="A269" s="7">
        <v>33</v>
      </c>
      <c r="B269" s="138" t="s">
        <v>1325</v>
      </c>
      <c r="C269" s="7">
        <v>33</v>
      </c>
      <c r="D269" s="39">
        <v>86.75</v>
      </c>
      <c r="E269" s="39">
        <v>77.5</v>
      </c>
      <c r="F269" s="39">
        <v>98</v>
      </c>
      <c r="G269" s="39"/>
      <c r="H269" s="7"/>
      <c r="I269" s="35"/>
    </row>
    <row r="270" customHeight="1" spans="1:9">
      <c r="A270" s="7">
        <v>34</v>
      </c>
      <c r="B270" s="138" t="s">
        <v>1326</v>
      </c>
      <c r="C270" s="7">
        <v>34</v>
      </c>
      <c r="D270" s="39">
        <v>64.5</v>
      </c>
      <c r="E270" s="39">
        <v>85</v>
      </c>
      <c r="F270" s="39">
        <v>79.5</v>
      </c>
      <c r="G270" s="39"/>
      <c r="H270" s="7"/>
      <c r="I270" s="35"/>
    </row>
    <row r="271" customHeight="1" spans="1:9">
      <c r="A271" s="7">
        <v>35</v>
      </c>
      <c r="B271" s="138" t="s">
        <v>1327</v>
      </c>
      <c r="C271" s="7">
        <v>35</v>
      </c>
      <c r="D271" s="39">
        <v>93</v>
      </c>
      <c r="E271" s="39">
        <v>82.5</v>
      </c>
      <c r="F271" s="39">
        <v>98</v>
      </c>
      <c r="G271" s="39"/>
      <c r="H271" s="149"/>
      <c r="I271" s="35"/>
    </row>
    <row r="272" customHeight="1" spans="1:9">
      <c r="A272" s="7">
        <v>36</v>
      </c>
      <c r="B272" s="138" t="s">
        <v>1328</v>
      </c>
      <c r="C272" s="7">
        <v>36</v>
      </c>
      <c r="D272" s="39">
        <v>97.5</v>
      </c>
      <c r="E272" s="39">
        <v>94.5</v>
      </c>
      <c r="F272" s="39">
        <v>100</v>
      </c>
      <c r="G272" s="39"/>
      <c r="H272" s="7"/>
      <c r="I272" s="35"/>
    </row>
    <row r="273" customHeight="1" spans="1:9">
      <c r="A273" s="7">
        <v>37</v>
      </c>
      <c r="B273" s="138" t="s">
        <v>1329</v>
      </c>
      <c r="C273" s="7">
        <v>37</v>
      </c>
      <c r="D273" s="39">
        <v>95.25</v>
      </c>
      <c r="E273" s="39">
        <v>88.5</v>
      </c>
      <c r="F273" s="39">
        <v>100</v>
      </c>
      <c r="G273" s="39"/>
      <c r="H273" s="7"/>
      <c r="I273" s="35"/>
    </row>
    <row r="274" customHeight="1" spans="1:9">
      <c r="A274" s="7">
        <v>38</v>
      </c>
      <c r="B274" s="138" t="s">
        <v>1330</v>
      </c>
      <c r="C274" s="7">
        <v>38</v>
      </c>
      <c r="D274" s="143">
        <v>96.5</v>
      </c>
      <c r="E274" s="143">
        <v>93.5</v>
      </c>
      <c r="F274" s="143">
        <v>99</v>
      </c>
      <c r="G274" s="39"/>
      <c r="H274" s="157" t="s">
        <v>874</v>
      </c>
      <c r="I274" s="35"/>
    </row>
    <row r="275" customHeight="1" spans="1:9">
      <c r="A275" s="7">
        <v>39</v>
      </c>
      <c r="B275" s="138" t="s">
        <v>1331</v>
      </c>
      <c r="C275" s="7">
        <v>39</v>
      </c>
      <c r="D275" s="39">
        <v>90.5</v>
      </c>
      <c r="E275" s="39">
        <v>84.5</v>
      </c>
      <c r="F275" s="39">
        <v>96</v>
      </c>
      <c r="G275" s="39"/>
      <c r="H275" s="7"/>
      <c r="I275" s="35"/>
    </row>
    <row r="276" customHeight="1" spans="1:9">
      <c r="A276" s="7">
        <v>40</v>
      </c>
      <c r="B276" s="7" t="s">
        <v>1332</v>
      </c>
      <c r="C276" s="7">
        <v>40</v>
      </c>
      <c r="D276" s="39">
        <v>91.5</v>
      </c>
      <c r="E276" s="39">
        <v>86</v>
      </c>
      <c r="F276" s="39">
        <v>100</v>
      </c>
      <c r="G276" s="39"/>
      <c r="H276" s="7"/>
      <c r="I276" s="35"/>
    </row>
    <row r="277" customHeight="1" spans="1:9">
      <c r="A277" s="7">
        <v>41</v>
      </c>
      <c r="B277" s="7" t="s">
        <v>1333</v>
      </c>
      <c r="C277" s="7">
        <v>41</v>
      </c>
      <c r="D277" s="39">
        <v>95</v>
      </c>
      <c r="E277" s="39">
        <v>75</v>
      </c>
      <c r="F277" s="39">
        <v>99</v>
      </c>
      <c r="G277" s="39"/>
      <c r="H277" s="7"/>
      <c r="I277" s="35"/>
    </row>
    <row r="278" customHeight="1" spans="1:9">
      <c r="A278" s="7">
        <v>42</v>
      </c>
      <c r="B278" s="7" t="s">
        <v>1334</v>
      </c>
      <c r="C278" s="7">
        <v>42</v>
      </c>
      <c r="D278" s="39">
        <v>93.5</v>
      </c>
      <c r="E278" s="39">
        <v>90.5</v>
      </c>
      <c r="F278" s="39">
        <v>99</v>
      </c>
      <c r="G278" s="39"/>
      <c r="H278" s="7"/>
      <c r="I278" s="35"/>
    </row>
    <row r="279" customHeight="1" spans="1:9">
      <c r="A279" s="7">
        <v>43</v>
      </c>
      <c r="B279" s="7" t="s">
        <v>1335</v>
      </c>
      <c r="C279" s="7">
        <v>43</v>
      </c>
      <c r="D279" s="39">
        <v>90.5</v>
      </c>
      <c r="E279" s="39">
        <v>87</v>
      </c>
      <c r="F279" s="39">
        <v>99</v>
      </c>
      <c r="G279" s="39"/>
      <c r="H279" s="7"/>
      <c r="I279" s="35"/>
    </row>
    <row r="280" customHeight="1" spans="1:9">
      <c r="A280" s="7">
        <v>44</v>
      </c>
      <c r="B280" s="7" t="s">
        <v>1336</v>
      </c>
      <c r="C280" s="7">
        <v>44</v>
      </c>
      <c r="D280" s="39">
        <v>92</v>
      </c>
      <c r="E280" s="39">
        <v>80</v>
      </c>
      <c r="F280" s="39">
        <v>97.5</v>
      </c>
      <c r="G280" s="39"/>
      <c r="H280" s="7"/>
      <c r="I280" s="35"/>
    </row>
    <row r="281" customHeight="1" spans="1:9">
      <c r="A281" s="7">
        <v>45</v>
      </c>
      <c r="B281" s="68" t="s">
        <v>1337</v>
      </c>
      <c r="C281" s="7">
        <v>45</v>
      </c>
      <c r="D281" s="97">
        <v>85</v>
      </c>
      <c r="E281" s="97">
        <v>79.5</v>
      </c>
      <c r="F281" s="97">
        <v>96.5</v>
      </c>
      <c r="G281" s="39"/>
      <c r="H281" s="7"/>
      <c r="I281" s="35"/>
    </row>
    <row r="282" customHeight="1" spans="1:9">
      <c r="A282" s="7">
        <v>46</v>
      </c>
      <c r="B282" s="68" t="s">
        <v>1338</v>
      </c>
      <c r="C282" s="138">
        <v>46</v>
      </c>
      <c r="D282" s="97">
        <v>82.75</v>
      </c>
      <c r="E282" s="97">
        <v>87.5</v>
      </c>
      <c r="F282" s="97">
        <v>90</v>
      </c>
      <c r="G282" s="39"/>
      <c r="H282" s="7" t="s">
        <v>738</v>
      </c>
      <c r="I282" s="35"/>
    </row>
    <row r="283" customHeight="1" spans="1:9">
      <c r="A283" s="7"/>
      <c r="B283" s="125" t="s">
        <v>90</v>
      </c>
      <c r="C283" s="169"/>
      <c r="D283" s="7">
        <f>SUM(D237:D282)</f>
        <v>3881.5</v>
      </c>
      <c r="E283" s="7">
        <f>SUM(E237:E282)</f>
        <v>3759</v>
      </c>
      <c r="F283" s="7">
        <f>SUM(F237:F282)</f>
        <v>4233.5</v>
      </c>
      <c r="G283" s="7"/>
      <c r="H283" s="7"/>
      <c r="I283" s="35"/>
    </row>
    <row r="284" customHeight="1" spans="1:9">
      <c r="A284" s="7"/>
      <c r="B284" s="125" t="s">
        <v>91</v>
      </c>
      <c r="C284" s="169"/>
      <c r="D284" s="10">
        <f>AVERAGE(D237:D282)</f>
        <v>84.3804347826087</v>
      </c>
      <c r="E284" s="10">
        <f>AVERAGE(E237:E282)</f>
        <v>81.7173913043478</v>
      </c>
      <c r="F284" s="10">
        <f>AVERAGE(F237:F282)</f>
        <v>92.0326086956522</v>
      </c>
      <c r="G284" s="50" t="e">
        <f>AVERAGE(G239:G282)</f>
        <v>#DIV/0!</v>
      </c>
      <c r="H284" s="7"/>
      <c r="I284" s="35"/>
    </row>
    <row r="285" customHeight="1" spans="1:9">
      <c r="A285" s="7"/>
      <c r="B285" s="125" t="s">
        <v>181</v>
      </c>
      <c r="C285" s="169"/>
      <c r="D285" s="15">
        <f>COUNTIF(D237:D282,"&gt;=85")</f>
        <v>35</v>
      </c>
      <c r="E285" s="15">
        <f>COUNTIF(E237:E282,"&gt;=85")</f>
        <v>21</v>
      </c>
      <c r="F285" s="15">
        <f>COUNTIF(F237:F282,"&gt;=85")</f>
        <v>40</v>
      </c>
      <c r="G285" s="52">
        <f>COUNTIFS(G236:G280,"&gt;=270")</f>
        <v>0</v>
      </c>
      <c r="H285" s="7"/>
      <c r="I285" s="35"/>
    </row>
    <row r="286" customHeight="1" spans="1:9">
      <c r="A286" s="7"/>
      <c r="B286" s="125" t="s">
        <v>1151</v>
      </c>
      <c r="C286" s="169"/>
      <c r="D286" s="15">
        <f>COUNTIF(D237:D282,"&gt;=75")-D285</f>
        <v>4</v>
      </c>
      <c r="E286" s="15">
        <f>COUNTIF(E237:E282,"&gt;=75")-E285</f>
        <v>16</v>
      </c>
      <c r="F286" s="15">
        <f>COUNTIF(F237:F282,"&gt;=75")-F285</f>
        <v>2</v>
      </c>
      <c r="G286" s="52">
        <f>COUNTIFS(G237:G280,"&gt;=225",G237:G280,"&lt;270")</f>
        <v>0</v>
      </c>
      <c r="H286" s="7"/>
      <c r="I286" s="35"/>
    </row>
    <row r="287" customHeight="1" spans="1:9">
      <c r="A287" s="7"/>
      <c r="B287" s="125" t="s">
        <v>1152</v>
      </c>
      <c r="C287" s="169"/>
      <c r="D287" s="15">
        <f>COUNTIF(D237:D282,"&gt;=60")-D285-D286</f>
        <v>3</v>
      </c>
      <c r="E287" s="15">
        <f>COUNTIF(E237:E282,"&gt;=60")-E285-E286</f>
        <v>8</v>
      </c>
      <c r="F287" s="15">
        <f>COUNTIF(F237:F282,"&gt;=60")-F285-F286</f>
        <v>1</v>
      </c>
      <c r="G287" s="52">
        <f>COUNTIFS(G238:G282,"&gt;=180",G238:G282,"&lt;225")</f>
        <v>0</v>
      </c>
      <c r="H287" s="7"/>
      <c r="I287" s="35"/>
    </row>
    <row r="288" customHeight="1" spans="1:9">
      <c r="A288" s="7"/>
      <c r="B288" s="125" t="s">
        <v>1153</v>
      </c>
      <c r="C288" s="169"/>
      <c r="D288" s="15">
        <f>COUNTIF(D237:D282,"&gt;=40")-D285-D286-D287</f>
        <v>1</v>
      </c>
      <c r="E288" s="15">
        <f>COUNTIF(E237:E282,"&gt;=40")-E285-E286-E287</f>
        <v>1</v>
      </c>
      <c r="F288" s="15">
        <f>COUNTIF(F237:F282,"&gt;=40")-F285-F286-F287</f>
        <v>3</v>
      </c>
      <c r="G288" s="52">
        <f>COUNTIFS(G239:G283,"&gt;=120",G239:G283,"&lt;180")</f>
        <v>0</v>
      </c>
      <c r="H288" s="7"/>
      <c r="I288" s="35"/>
    </row>
    <row r="289" customHeight="1" spans="1:9">
      <c r="A289" s="7"/>
      <c r="B289" s="125" t="s">
        <v>171</v>
      </c>
      <c r="C289" s="169"/>
      <c r="D289" s="15">
        <f>COUNTIF(D237:D282,"&lt;40")</f>
        <v>3</v>
      </c>
      <c r="E289" s="15">
        <f>COUNTIF(E237:E282,"&lt;40")</f>
        <v>0</v>
      </c>
      <c r="F289" s="15">
        <f>COUNTIF(F237:F282,"&lt;40")</f>
        <v>0</v>
      </c>
      <c r="G289" s="15">
        <f>COUNTIF(G237:G282,"&lt;120")</f>
        <v>0</v>
      </c>
      <c r="H289" s="7"/>
      <c r="I289" s="35"/>
    </row>
    <row r="290" customHeight="1" spans="1:9">
      <c r="A290" s="7"/>
      <c r="B290" s="125" t="s">
        <v>96</v>
      </c>
      <c r="C290" s="169"/>
      <c r="D290" s="18">
        <f>D285/SUM(D285:D289)</f>
        <v>0.760869565217392</v>
      </c>
      <c r="E290" s="18">
        <f>E285/SUM(E285:E289)</f>
        <v>0.456521739130435</v>
      </c>
      <c r="F290" s="18">
        <f>F285/SUM(F285:F289)</f>
        <v>0.869565217391304</v>
      </c>
      <c r="G290" s="18" t="e">
        <f>G285/SUM(G285:G289)</f>
        <v>#DIV/0!</v>
      </c>
      <c r="H290" s="7"/>
      <c r="I290" s="35"/>
    </row>
    <row r="291" customHeight="1" spans="1:9">
      <c r="A291" s="7"/>
      <c r="B291" s="125" t="s">
        <v>97</v>
      </c>
      <c r="C291" s="169"/>
      <c r="D291" s="18">
        <f>SUM(D285:D287)/SUM(D285:D289)</f>
        <v>0.91304347826087</v>
      </c>
      <c r="E291" s="18">
        <f>SUM(E285:E287)/SUM(E285:E289)</f>
        <v>0.978260869565218</v>
      </c>
      <c r="F291" s="18">
        <f>SUM(F285:F287)/SUM(F285:F289)</f>
        <v>0.934782608695652</v>
      </c>
      <c r="G291" s="7"/>
      <c r="H291" s="7"/>
      <c r="I291" s="35"/>
    </row>
    <row r="292" customHeight="1" spans="1:9">
      <c r="A292" s="7"/>
      <c r="B292" s="125" t="s">
        <v>98</v>
      </c>
      <c r="C292" s="169"/>
      <c r="D292" s="21">
        <f>STDEV(D237:D282)</f>
        <v>16.9046130399068</v>
      </c>
      <c r="E292" s="21">
        <f>STDEV(E237:E282)</f>
        <v>10.2174426969619</v>
      </c>
      <c r="F292" s="21">
        <f>STDEV(F237:F282)</f>
        <v>13.3247481418404</v>
      </c>
      <c r="G292" s="21" t="e">
        <f>STDEV(G237:G282)</f>
        <v>#DIV/0!</v>
      </c>
      <c r="H292" s="7"/>
      <c r="I292" s="35"/>
    </row>
    <row r="293" customHeight="1" spans="1:9">
      <c r="A293" s="35"/>
      <c r="B293" s="35"/>
      <c r="C293" s="35"/>
      <c r="D293" s="35"/>
      <c r="E293" s="35"/>
      <c r="F293" s="35"/>
      <c r="G293" s="35"/>
      <c r="H293" s="35"/>
      <c r="I293" s="35"/>
    </row>
    <row r="294" ht="18.75" spans="1:9">
      <c r="A294" s="36" t="s">
        <v>1339</v>
      </c>
      <c r="B294" s="36"/>
      <c r="C294" s="36"/>
      <c r="D294" s="36"/>
      <c r="E294" s="36"/>
      <c r="F294" s="36"/>
      <c r="G294" s="36"/>
      <c r="H294" s="36"/>
      <c r="I294" s="35"/>
    </row>
    <row r="295" customHeight="1" spans="1:9">
      <c r="A295" s="7" t="s">
        <v>245</v>
      </c>
      <c r="B295" s="125" t="s">
        <v>246</v>
      </c>
      <c r="C295" s="125" t="s">
        <v>646</v>
      </c>
      <c r="D295" s="125" t="s">
        <v>1</v>
      </c>
      <c r="E295" s="77" t="s">
        <v>99</v>
      </c>
      <c r="F295" s="77" t="s">
        <v>124</v>
      </c>
      <c r="G295" s="77" t="s">
        <v>90</v>
      </c>
      <c r="H295" s="77" t="s">
        <v>647</v>
      </c>
      <c r="I295" s="35"/>
    </row>
    <row r="296" customHeight="1" spans="1:9">
      <c r="A296" s="7">
        <v>1</v>
      </c>
      <c r="B296" s="7" t="s">
        <v>1340</v>
      </c>
      <c r="C296" s="33">
        <v>1</v>
      </c>
      <c r="D296" s="39">
        <v>94.75</v>
      </c>
      <c r="E296" s="39">
        <v>92</v>
      </c>
      <c r="F296" s="39">
        <v>98.5</v>
      </c>
      <c r="G296" s="39"/>
      <c r="H296" s="7"/>
      <c r="I296" s="35"/>
    </row>
    <row r="297" customHeight="1" spans="1:9">
      <c r="A297" s="7">
        <v>2</v>
      </c>
      <c r="B297" s="7" t="s">
        <v>1341</v>
      </c>
      <c r="C297" s="33">
        <v>2</v>
      </c>
      <c r="D297" s="39">
        <v>96.5</v>
      </c>
      <c r="E297" s="39">
        <v>91</v>
      </c>
      <c r="F297" s="39">
        <v>99</v>
      </c>
      <c r="G297" s="39"/>
      <c r="H297" s="7"/>
      <c r="I297" s="35"/>
    </row>
    <row r="298" customHeight="1" spans="1:9">
      <c r="A298" s="7">
        <v>3</v>
      </c>
      <c r="B298" s="7" t="s">
        <v>1342</v>
      </c>
      <c r="C298" s="33">
        <v>3</v>
      </c>
      <c r="D298" s="39">
        <v>96</v>
      </c>
      <c r="E298" s="39">
        <v>91.5</v>
      </c>
      <c r="F298" s="39">
        <v>100</v>
      </c>
      <c r="G298" s="39"/>
      <c r="H298" s="7"/>
      <c r="I298" s="35"/>
    </row>
    <row r="299" customHeight="1" spans="1:9">
      <c r="A299" s="7">
        <v>4</v>
      </c>
      <c r="B299" s="7" t="s">
        <v>1343</v>
      </c>
      <c r="C299" s="33">
        <v>4</v>
      </c>
      <c r="D299" s="39">
        <v>98</v>
      </c>
      <c r="E299" s="39">
        <v>83.5</v>
      </c>
      <c r="F299" s="39">
        <v>97.5</v>
      </c>
      <c r="G299" s="39"/>
      <c r="H299" s="7"/>
      <c r="I299" s="35"/>
    </row>
    <row r="300" customHeight="1" spans="1:9">
      <c r="A300" s="7">
        <v>5</v>
      </c>
      <c r="B300" s="7" t="s">
        <v>1344</v>
      </c>
      <c r="C300" s="33">
        <v>5</v>
      </c>
      <c r="D300" s="39">
        <v>84.5</v>
      </c>
      <c r="E300" s="39">
        <v>77</v>
      </c>
      <c r="F300" s="39">
        <v>95.5</v>
      </c>
      <c r="G300" s="39"/>
      <c r="H300" s="7"/>
      <c r="I300" s="35"/>
    </row>
    <row r="301" customHeight="1" spans="1:9">
      <c r="A301" s="7">
        <v>6</v>
      </c>
      <c r="B301" s="7" t="s">
        <v>1345</v>
      </c>
      <c r="C301" s="33">
        <v>6</v>
      </c>
      <c r="D301" s="39">
        <v>75.75</v>
      </c>
      <c r="E301" s="39">
        <v>73</v>
      </c>
      <c r="F301" s="39">
        <v>75.5</v>
      </c>
      <c r="G301" s="39"/>
      <c r="H301" s="7"/>
      <c r="I301" s="35"/>
    </row>
    <row r="302" customHeight="1" spans="1:9">
      <c r="A302" s="7">
        <v>7</v>
      </c>
      <c r="B302" s="7" t="s">
        <v>1346</v>
      </c>
      <c r="C302" s="33">
        <v>7</v>
      </c>
      <c r="D302" s="39">
        <v>95</v>
      </c>
      <c r="E302" s="39">
        <v>97</v>
      </c>
      <c r="F302" s="39">
        <v>99</v>
      </c>
      <c r="G302" s="39"/>
      <c r="H302" s="7"/>
      <c r="I302" s="35"/>
    </row>
    <row r="303" customHeight="1" spans="1:9">
      <c r="A303" s="7">
        <v>8</v>
      </c>
      <c r="B303" s="7" t="s">
        <v>1347</v>
      </c>
      <c r="C303" s="33">
        <v>8</v>
      </c>
      <c r="D303" s="39">
        <v>92.25</v>
      </c>
      <c r="E303" s="39">
        <v>70</v>
      </c>
      <c r="F303" s="39">
        <v>89</v>
      </c>
      <c r="G303" s="39"/>
      <c r="H303" s="7"/>
      <c r="I303" s="35"/>
    </row>
    <row r="304" customHeight="1" spans="1:9">
      <c r="A304" s="7">
        <v>9</v>
      </c>
      <c r="B304" s="7" t="s">
        <v>1348</v>
      </c>
      <c r="C304" s="33">
        <v>9</v>
      </c>
      <c r="D304" s="39">
        <v>59.25</v>
      </c>
      <c r="E304" s="39">
        <v>50.5</v>
      </c>
      <c r="F304" s="39">
        <v>49.5</v>
      </c>
      <c r="G304" s="39"/>
      <c r="H304" s="7"/>
      <c r="I304" s="35"/>
    </row>
    <row r="305" customHeight="1" spans="1:9">
      <c r="A305" s="7">
        <v>10</v>
      </c>
      <c r="B305" s="7" t="s">
        <v>1349</v>
      </c>
      <c r="C305" s="33">
        <v>10</v>
      </c>
      <c r="D305" s="39">
        <v>92.5</v>
      </c>
      <c r="E305" s="39">
        <v>93.5</v>
      </c>
      <c r="F305" s="39">
        <v>97.5</v>
      </c>
      <c r="G305" s="39"/>
      <c r="H305" s="7"/>
      <c r="I305" s="35"/>
    </row>
    <row r="306" customHeight="1" spans="1:9">
      <c r="A306" s="7">
        <v>11</v>
      </c>
      <c r="B306" s="7" t="s">
        <v>1350</v>
      </c>
      <c r="C306" s="33">
        <v>11</v>
      </c>
      <c r="D306" s="39">
        <v>96.5</v>
      </c>
      <c r="E306" s="39">
        <v>58.5</v>
      </c>
      <c r="F306" s="39">
        <v>96.5</v>
      </c>
      <c r="G306" s="39"/>
      <c r="H306" s="7"/>
      <c r="I306" s="35"/>
    </row>
    <row r="307" customHeight="1" spans="1:9">
      <c r="A307" s="7">
        <v>12</v>
      </c>
      <c r="B307" s="7" t="s">
        <v>1351</v>
      </c>
      <c r="C307" s="33">
        <v>12</v>
      </c>
      <c r="D307" s="39">
        <v>72.25</v>
      </c>
      <c r="E307" s="39">
        <v>76.5</v>
      </c>
      <c r="F307" s="39">
        <v>96.5</v>
      </c>
      <c r="G307" s="39"/>
      <c r="H307" s="7"/>
      <c r="I307" s="35"/>
    </row>
    <row r="308" customHeight="1" spans="1:9">
      <c r="A308" s="7">
        <v>13</v>
      </c>
      <c r="B308" s="7" t="s">
        <v>1352</v>
      </c>
      <c r="C308" s="33">
        <v>13</v>
      </c>
      <c r="D308" s="39">
        <v>26</v>
      </c>
      <c r="E308" s="39">
        <v>8</v>
      </c>
      <c r="F308" s="39">
        <v>72.5</v>
      </c>
      <c r="G308" s="39"/>
      <c r="H308" s="7"/>
      <c r="I308" s="35"/>
    </row>
    <row r="309" customHeight="1" spans="1:9">
      <c r="A309" s="7">
        <v>14</v>
      </c>
      <c r="B309" s="7" t="s">
        <v>1353</v>
      </c>
      <c r="C309" s="33">
        <v>14</v>
      </c>
      <c r="D309" s="39">
        <v>99.5</v>
      </c>
      <c r="E309" s="39">
        <v>96</v>
      </c>
      <c r="F309" s="39">
        <v>98.5</v>
      </c>
      <c r="G309" s="39"/>
      <c r="H309" s="7"/>
      <c r="I309" s="35"/>
    </row>
    <row r="310" customHeight="1" spans="1:9">
      <c r="A310" s="7">
        <v>15</v>
      </c>
      <c r="B310" s="7" t="s">
        <v>1354</v>
      </c>
      <c r="C310" s="33">
        <v>15</v>
      </c>
      <c r="D310" s="39">
        <v>90</v>
      </c>
      <c r="E310" s="39">
        <v>73</v>
      </c>
      <c r="F310" s="39">
        <v>94</v>
      </c>
      <c r="G310" s="39"/>
      <c r="H310" s="7"/>
      <c r="I310" s="35"/>
    </row>
    <row r="311" customHeight="1" spans="1:9">
      <c r="A311" s="7">
        <v>16</v>
      </c>
      <c r="B311" s="7" t="s">
        <v>1355</v>
      </c>
      <c r="C311" s="33">
        <v>16</v>
      </c>
      <c r="D311" s="39">
        <v>73</v>
      </c>
      <c r="E311" s="39">
        <v>80.5</v>
      </c>
      <c r="F311" s="39">
        <v>79.5</v>
      </c>
      <c r="G311" s="39"/>
      <c r="H311" s="7"/>
      <c r="I311" s="35"/>
    </row>
    <row r="312" customHeight="1" spans="1:9">
      <c r="A312" s="7">
        <v>17</v>
      </c>
      <c r="B312" s="7" t="s">
        <v>1356</v>
      </c>
      <c r="C312" s="33">
        <v>17</v>
      </c>
      <c r="D312" s="39">
        <v>82.75</v>
      </c>
      <c r="E312" s="39">
        <v>83</v>
      </c>
      <c r="F312" s="39">
        <v>91</v>
      </c>
      <c r="G312" s="39"/>
      <c r="H312" s="7"/>
      <c r="I312" s="35"/>
    </row>
    <row r="313" customHeight="1" spans="1:9">
      <c r="A313" s="7">
        <v>18</v>
      </c>
      <c r="B313" s="69" t="s">
        <v>1357</v>
      </c>
      <c r="C313" s="33">
        <v>18</v>
      </c>
      <c r="D313" s="39">
        <v>94</v>
      </c>
      <c r="E313" s="39">
        <v>90</v>
      </c>
      <c r="F313" s="39">
        <v>98.5</v>
      </c>
      <c r="G313" s="39"/>
      <c r="H313" s="7"/>
      <c r="I313" s="35"/>
    </row>
    <row r="314" customHeight="1" spans="1:9">
      <c r="A314" s="7">
        <v>19</v>
      </c>
      <c r="B314" s="7" t="s">
        <v>1358</v>
      </c>
      <c r="C314" s="33">
        <v>19</v>
      </c>
      <c r="D314" s="39">
        <v>97</v>
      </c>
      <c r="E314" s="39">
        <v>83</v>
      </c>
      <c r="F314" s="39">
        <v>99</v>
      </c>
      <c r="G314" s="39"/>
      <c r="H314" s="7"/>
      <c r="I314" s="35"/>
    </row>
    <row r="315" customHeight="1" spans="1:9">
      <c r="A315" s="7">
        <v>20</v>
      </c>
      <c r="B315" s="7" t="s">
        <v>1359</v>
      </c>
      <c r="C315" s="33">
        <v>20</v>
      </c>
      <c r="D315" s="39">
        <v>94</v>
      </c>
      <c r="E315" s="39">
        <v>90.5</v>
      </c>
      <c r="F315" s="39">
        <v>98.5</v>
      </c>
      <c r="G315" s="39"/>
      <c r="H315" s="7"/>
      <c r="I315" s="35"/>
    </row>
    <row r="316" customHeight="1" spans="1:9">
      <c r="A316" s="7">
        <v>21</v>
      </c>
      <c r="B316" s="7" t="s">
        <v>1360</v>
      </c>
      <c r="C316" s="33">
        <v>21</v>
      </c>
      <c r="D316" s="39">
        <v>92.5</v>
      </c>
      <c r="E316" s="39">
        <v>93.5</v>
      </c>
      <c r="F316" s="39">
        <v>100</v>
      </c>
      <c r="G316" s="39"/>
      <c r="H316" s="7"/>
      <c r="I316" s="35"/>
    </row>
    <row r="317" customHeight="1" spans="1:9">
      <c r="A317" s="7">
        <v>22</v>
      </c>
      <c r="B317" s="7" t="s">
        <v>1361</v>
      </c>
      <c r="C317" s="33">
        <v>22</v>
      </c>
      <c r="D317" s="39">
        <v>92.5</v>
      </c>
      <c r="E317" s="39">
        <v>80</v>
      </c>
      <c r="F317" s="39">
        <v>88</v>
      </c>
      <c r="G317" s="39"/>
      <c r="H317" s="7"/>
      <c r="I317" s="35"/>
    </row>
    <row r="318" customHeight="1" spans="1:9">
      <c r="A318" s="7">
        <v>23</v>
      </c>
      <c r="B318" s="7" t="s">
        <v>1362</v>
      </c>
      <c r="C318" s="33">
        <v>23</v>
      </c>
      <c r="D318" s="39">
        <v>47.25</v>
      </c>
      <c r="E318" s="39">
        <v>71.5</v>
      </c>
      <c r="F318" s="39">
        <v>88</v>
      </c>
      <c r="G318" s="39"/>
      <c r="H318" s="7"/>
      <c r="I318" s="35"/>
    </row>
    <row r="319" customHeight="1" spans="1:9">
      <c r="A319" s="7">
        <v>24</v>
      </c>
      <c r="B319" s="7" t="s">
        <v>1363</v>
      </c>
      <c r="C319" s="33">
        <v>24</v>
      </c>
      <c r="D319" s="39">
        <v>69.25</v>
      </c>
      <c r="E319" s="39">
        <v>64</v>
      </c>
      <c r="F319" s="39">
        <v>94</v>
      </c>
      <c r="G319" s="39"/>
      <c r="H319" s="7"/>
      <c r="I319" s="35"/>
    </row>
    <row r="320" customHeight="1" spans="1:9">
      <c r="A320" s="7">
        <v>25</v>
      </c>
      <c r="B320" s="7" t="s">
        <v>1364</v>
      </c>
      <c r="C320" s="33">
        <v>25</v>
      </c>
      <c r="D320" s="143">
        <v>92.5</v>
      </c>
      <c r="E320" s="143">
        <v>79.5</v>
      </c>
      <c r="F320" s="143">
        <v>100</v>
      </c>
      <c r="G320" s="39"/>
      <c r="H320" s="7"/>
      <c r="I320" s="35"/>
    </row>
    <row r="321" customHeight="1" spans="1:9">
      <c r="A321" s="7">
        <v>26</v>
      </c>
      <c r="B321" s="7" t="s">
        <v>1365</v>
      </c>
      <c r="C321" s="33">
        <v>26</v>
      </c>
      <c r="D321" s="39">
        <v>93.5</v>
      </c>
      <c r="E321" s="39">
        <v>90.5</v>
      </c>
      <c r="F321" s="39">
        <v>96</v>
      </c>
      <c r="G321" s="39"/>
      <c r="H321" s="7"/>
      <c r="I321" s="35"/>
    </row>
    <row r="322" customHeight="1" spans="1:9">
      <c r="A322" s="7">
        <v>27</v>
      </c>
      <c r="B322" s="7" t="s">
        <v>1366</v>
      </c>
      <c r="C322" s="33">
        <v>27</v>
      </c>
      <c r="D322" s="39">
        <v>86.75</v>
      </c>
      <c r="E322" s="39">
        <v>83.5</v>
      </c>
      <c r="F322" s="39">
        <v>99</v>
      </c>
      <c r="G322" s="39"/>
      <c r="H322" s="7"/>
      <c r="I322" s="35"/>
    </row>
    <row r="323" customHeight="1" spans="1:9">
      <c r="A323" s="7">
        <v>28</v>
      </c>
      <c r="B323" s="7" t="s">
        <v>1367</v>
      </c>
      <c r="C323" s="33">
        <v>28</v>
      </c>
      <c r="D323" s="39">
        <v>87</v>
      </c>
      <c r="E323" s="39">
        <v>63.5</v>
      </c>
      <c r="F323" s="39">
        <v>95</v>
      </c>
      <c r="G323" s="39"/>
      <c r="H323" s="7"/>
      <c r="I323" s="35"/>
    </row>
    <row r="324" customHeight="1" spans="1:9">
      <c r="A324" s="7">
        <v>29</v>
      </c>
      <c r="B324" s="7" t="s">
        <v>1368</v>
      </c>
      <c r="C324" s="33">
        <v>29</v>
      </c>
      <c r="D324" s="39">
        <v>95.5</v>
      </c>
      <c r="E324" s="39">
        <v>89</v>
      </c>
      <c r="F324" s="39">
        <v>96</v>
      </c>
      <c r="G324" s="39"/>
      <c r="H324" s="7"/>
      <c r="I324" s="35"/>
    </row>
    <row r="325" customHeight="1" spans="1:9">
      <c r="A325" s="7">
        <v>30</v>
      </c>
      <c r="B325" s="7" t="s">
        <v>1369</v>
      </c>
      <c r="C325" s="33">
        <v>30</v>
      </c>
      <c r="D325" s="39">
        <v>93</v>
      </c>
      <c r="E325" s="39">
        <v>90</v>
      </c>
      <c r="F325" s="39">
        <v>100</v>
      </c>
      <c r="G325" s="39"/>
      <c r="H325" s="7"/>
      <c r="I325" s="35"/>
    </row>
    <row r="326" customHeight="1" spans="1:9">
      <c r="A326" s="7">
        <v>31</v>
      </c>
      <c r="B326" s="7" t="s">
        <v>1370</v>
      </c>
      <c r="C326" s="33">
        <v>31</v>
      </c>
      <c r="D326" s="39">
        <v>94</v>
      </c>
      <c r="E326" s="39">
        <v>90.5</v>
      </c>
      <c r="F326" s="39">
        <v>98.5</v>
      </c>
      <c r="G326" s="39"/>
      <c r="H326" s="7"/>
      <c r="I326" s="35"/>
    </row>
    <row r="327" customHeight="1" spans="1:9">
      <c r="A327" s="7">
        <v>32</v>
      </c>
      <c r="B327" s="7" t="s">
        <v>1371</v>
      </c>
      <c r="C327" s="33">
        <v>32</v>
      </c>
      <c r="D327" s="39">
        <v>94</v>
      </c>
      <c r="E327" s="39">
        <v>94</v>
      </c>
      <c r="F327" s="39">
        <v>100</v>
      </c>
      <c r="G327" s="39"/>
      <c r="H327" s="7"/>
      <c r="I327" s="35"/>
    </row>
    <row r="328" customHeight="1" spans="1:9">
      <c r="A328" s="7">
        <v>33</v>
      </c>
      <c r="B328" s="7" t="s">
        <v>1372</v>
      </c>
      <c r="C328" s="33">
        <v>33</v>
      </c>
      <c r="D328" s="39">
        <v>93</v>
      </c>
      <c r="E328" s="39">
        <v>91.5</v>
      </c>
      <c r="F328" s="39">
        <v>98</v>
      </c>
      <c r="G328" s="39"/>
      <c r="H328" s="7"/>
      <c r="I328" s="35"/>
    </row>
    <row r="329" customHeight="1" spans="1:9">
      <c r="A329" s="7">
        <v>34</v>
      </c>
      <c r="B329" s="7" t="s">
        <v>1373</v>
      </c>
      <c r="C329" s="33">
        <v>34</v>
      </c>
      <c r="D329" s="143">
        <v>87</v>
      </c>
      <c r="E329" s="143">
        <v>69.5</v>
      </c>
      <c r="F329" s="143">
        <v>93.5</v>
      </c>
      <c r="G329" s="39"/>
      <c r="H329" s="7"/>
      <c r="I329" s="35"/>
    </row>
    <row r="330" customHeight="1" spans="1:9">
      <c r="A330" s="7">
        <v>35</v>
      </c>
      <c r="B330" s="7" t="s">
        <v>1374</v>
      </c>
      <c r="C330" s="33">
        <v>35</v>
      </c>
      <c r="D330" s="39">
        <v>54.5</v>
      </c>
      <c r="E330" s="39">
        <v>39</v>
      </c>
      <c r="F330" s="39">
        <v>71</v>
      </c>
      <c r="G330" s="39"/>
      <c r="H330" s="7"/>
      <c r="I330" s="35"/>
    </row>
    <row r="331" customHeight="1" spans="1:9">
      <c r="A331" s="7">
        <v>36</v>
      </c>
      <c r="B331" s="7" t="s">
        <v>1375</v>
      </c>
      <c r="C331" s="33">
        <v>36</v>
      </c>
      <c r="D331" s="39">
        <v>90.75</v>
      </c>
      <c r="E331" s="39">
        <v>72</v>
      </c>
      <c r="F331" s="39">
        <v>92</v>
      </c>
      <c r="G331" s="39"/>
      <c r="H331" s="7"/>
      <c r="I331" s="35"/>
    </row>
    <row r="332" customHeight="1" spans="1:9">
      <c r="A332" s="7">
        <v>37</v>
      </c>
      <c r="B332" s="7" t="s">
        <v>1376</v>
      </c>
      <c r="C332" s="33">
        <v>37</v>
      </c>
      <c r="D332" s="39">
        <v>87.5</v>
      </c>
      <c r="E332" s="39">
        <v>81</v>
      </c>
      <c r="F332" s="39">
        <v>96.5</v>
      </c>
      <c r="G332" s="39"/>
      <c r="H332" s="7"/>
      <c r="I332" s="35"/>
    </row>
    <row r="333" customHeight="1" spans="1:9">
      <c r="A333" s="7">
        <v>38</v>
      </c>
      <c r="B333" s="7" t="s">
        <v>1377</v>
      </c>
      <c r="C333" s="33">
        <v>38</v>
      </c>
      <c r="D333" s="39">
        <v>80.75</v>
      </c>
      <c r="E333" s="39">
        <v>81.5</v>
      </c>
      <c r="F333" s="39">
        <v>86.5</v>
      </c>
      <c r="G333" s="39"/>
      <c r="H333" s="7"/>
      <c r="I333" s="35"/>
    </row>
    <row r="334" customHeight="1" spans="1:9">
      <c r="A334" s="7">
        <v>39</v>
      </c>
      <c r="B334" s="7" t="s">
        <v>1378</v>
      </c>
      <c r="C334" s="33">
        <v>39</v>
      </c>
      <c r="D334" s="39">
        <v>73</v>
      </c>
      <c r="E334" s="39">
        <v>86</v>
      </c>
      <c r="F334" s="39">
        <v>96</v>
      </c>
      <c r="G334" s="39"/>
      <c r="H334" s="7"/>
      <c r="I334" s="35"/>
    </row>
    <row r="335" customHeight="1" spans="1:9">
      <c r="A335" s="7">
        <v>40</v>
      </c>
      <c r="B335" s="7" t="s">
        <v>1379</v>
      </c>
      <c r="C335" s="33">
        <v>40</v>
      </c>
      <c r="D335" s="39">
        <v>93.5</v>
      </c>
      <c r="E335" s="39">
        <v>93.5</v>
      </c>
      <c r="F335" s="39">
        <v>99</v>
      </c>
      <c r="G335" s="39"/>
      <c r="H335" s="7"/>
      <c r="I335" s="35"/>
    </row>
    <row r="336" customHeight="1" spans="1:9">
      <c r="A336" s="7">
        <v>41</v>
      </c>
      <c r="B336" s="7" t="s">
        <v>1380</v>
      </c>
      <c r="C336" s="33">
        <v>41</v>
      </c>
      <c r="D336" s="39">
        <v>91.5</v>
      </c>
      <c r="E336" s="39">
        <v>91</v>
      </c>
      <c r="F336" s="39">
        <v>98</v>
      </c>
      <c r="G336" s="39"/>
      <c r="H336" s="7"/>
      <c r="I336" s="35"/>
    </row>
    <row r="337" customHeight="1" spans="1:9">
      <c r="A337" s="7">
        <v>42</v>
      </c>
      <c r="B337" s="7" t="s">
        <v>1381</v>
      </c>
      <c r="C337" s="33">
        <v>42</v>
      </c>
      <c r="D337" s="39">
        <v>54.5</v>
      </c>
      <c r="E337" s="39">
        <v>39</v>
      </c>
      <c r="F337" s="39">
        <v>60</v>
      </c>
      <c r="G337" s="39"/>
      <c r="H337" s="7"/>
      <c r="I337" s="35"/>
    </row>
    <row r="338" customHeight="1" spans="1:9">
      <c r="A338" s="7">
        <v>43</v>
      </c>
      <c r="B338" s="7" t="s">
        <v>1382</v>
      </c>
      <c r="C338" s="33">
        <v>43</v>
      </c>
      <c r="D338" s="39">
        <v>96</v>
      </c>
      <c r="E338" s="39">
        <v>87.5</v>
      </c>
      <c r="F338" s="39">
        <v>99</v>
      </c>
      <c r="G338" s="39"/>
      <c r="H338" s="7"/>
      <c r="I338" s="35"/>
    </row>
    <row r="339" customHeight="1" spans="1:9">
      <c r="A339" s="181">
        <v>44</v>
      </c>
      <c r="B339" s="181" t="s">
        <v>1383</v>
      </c>
      <c r="C339" s="181">
        <v>44</v>
      </c>
      <c r="D339" s="182"/>
      <c r="E339" s="182"/>
      <c r="F339" s="182"/>
      <c r="G339" s="181"/>
      <c r="H339" s="181" t="s">
        <v>1291</v>
      </c>
      <c r="I339" s="35"/>
    </row>
    <row r="340" customHeight="1" spans="1:9">
      <c r="A340" s="183">
        <v>45</v>
      </c>
      <c r="B340" s="183" t="s">
        <v>1384</v>
      </c>
      <c r="C340" s="183">
        <v>45</v>
      </c>
      <c r="D340" s="184">
        <v>30</v>
      </c>
      <c r="E340" s="184">
        <v>64.5</v>
      </c>
      <c r="F340" s="184">
        <v>85.5</v>
      </c>
      <c r="G340" s="183"/>
      <c r="H340" s="183" t="s">
        <v>1148</v>
      </c>
      <c r="I340" s="35"/>
    </row>
    <row r="341" customHeight="1" spans="1:9">
      <c r="A341" s="7">
        <v>46</v>
      </c>
      <c r="B341" s="183" t="s">
        <v>1385</v>
      </c>
      <c r="C341" s="33">
        <v>46</v>
      </c>
      <c r="D341" s="97">
        <v>80</v>
      </c>
      <c r="E341" s="97">
        <v>86</v>
      </c>
      <c r="F341" s="97">
        <v>92</v>
      </c>
      <c r="G341" s="39"/>
      <c r="H341" s="157" t="s">
        <v>738</v>
      </c>
      <c r="I341" s="35"/>
    </row>
    <row r="342" customHeight="1" spans="1:9">
      <c r="A342" s="7"/>
      <c r="B342" s="125" t="s">
        <v>90</v>
      </c>
      <c r="C342" s="169"/>
      <c r="D342" s="7">
        <f>SUM(D296:D341)</f>
        <v>3759.25</v>
      </c>
      <c r="E342" s="7">
        <f>SUM(E296:E341)</f>
        <v>3529.5</v>
      </c>
      <c r="F342" s="7">
        <f>SUM(F296:F341)</f>
        <v>4147</v>
      </c>
      <c r="G342" s="7">
        <f>SUM(G296:G341)</f>
        <v>0</v>
      </c>
      <c r="H342" s="7"/>
      <c r="I342" s="35"/>
    </row>
    <row r="343" customHeight="1" spans="1:9">
      <c r="A343" s="7"/>
      <c r="B343" s="125" t="s">
        <v>91</v>
      </c>
      <c r="C343" s="169"/>
      <c r="D343" s="10">
        <f>AVERAGE(D296:D341)</f>
        <v>83.5388888888889</v>
      </c>
      <c r="E343" s="10">
        <f>AVERAGE(E296:E341)</f>
        <v>78.4333333333333</v>
      </c>
      <c r="F343" s="10">
        <f>AVERAGE(F296:F341)</f>
        <v>92.1555555555556</v>
      </c>
      <c r="G343" s="10" t="e">
        <f>AVERAGE(G296:G341)</f>
        <v>#DIV/0!</v>
      </c>
      <c r="H343" s="7"/>
      <c r="I343" s="35"/>
    </row>
    <row r="344" customHeight="1" spans="1:9">
      <c r="A344" s="7"/>
      <c r="B344" s="125" t="s">
        <v>181</v>
      </c>
      <c r="C344" s="169"/>
      <c r="D344" s="15">
        <f>COUNTIF(D296:D341,"&gt;=85")</f>
        <v>30</v>
      </c>
      <c r="E344" s="15">
        <f>COUNTIF(E296:E341,"&gt;=85")</f>
        <v>20</v>
      </c>
      <c r="F344" s="15">
        <f>COUNTIF(F296:F341,"&gt;=85")</f>
        <v>39</v>
      </c>
      <c r="G344" s="15">
        <f>COUNTIF(G296:G341,"&gt;=90")</f>
        <v>0</v>
      </c>
      <c r="H344" s="7"/>
      <c r="I344" s="35"/>
    </row>
    <row r="345" customHeight="1" spans="1:9">
      <c r="A345" s="7"/>
      <c r="B345" s="125" t="s">
        <v>1151</v>
      </c>
      <c r="C345" s="169"/>
      <c r="D345" s="15">
        <f>COUNTIF(D296:D341,"&gt;=75")-D344</f>
        <v>5</v>
      </c>
      <c r="E345" s="15">
        <f>COUNTIF(E296:E341,"&gt;=75")-E344</f>
        <v>11</v>
      </c>
      <c r="F345" s="15">
        <f>COUNTIF(F296:F341,"&gt;=75")-F344</f>
        <v>2</v>
      </c>
      <c r="G345" s="15">
        <f>COUNTIF(G296:G341,"&gt;=75")-G344</f>
        <v>0</v>
      </c>
      <c r="H345" s="7"/>
      <c r="I345" s="35"/>
    </row>
    <row r="346" customHeight="1" spans="1:9">
      <c r="A346" s="7"/>
      <c r="B346" s="125" t="s">
        <v>1152</v>
      </c>
      <c r="C346" s="169"/>
      <c r="D346" s="15">
        <f>COUNTIF(D296:D341,"&gt;=60")-D344-D345</f>
        <v>4</v>
      </c>
      <c r="E346" s="15">
        <f>COUNTIF(E296:E341,"&gt;=60")-E344-E345</f>
        <v>9</v>
      </c>
      <c r="F346" s="15">
        <f>COUNTIF(F296:F341,"&gt;=60")-F344-F345</f>
        <v>3</v>
      </c>
      <c r="G346" s="15">
        <f>COUNTIF(G296:G341,"&gt;=60")-G344-G345</f>
        <v>0</v>
      </c>
      <c r="H346" s="7"/>
      <c r="I346" s="35"/>
    </row>
    <row r="347" customHeight="1" spans="1:9">
      <c r="A347" s="7"/>
      <c r="B347" s="125" t="s">
        <v>1153</v>
      </c>
      <c r="C347" s="169"/>
      <c r="D347" s="15">
        <f>COUNTIF(D296:D341,"&gt;=40")-D344-D345-D346</f>
        <v>4</v>
      </c>
      <c r="E347" s="15">
        <f>COUNTIF(E296:E341,"&gt;=40")-E344-E345-E346</f>
        <v>2</v>
      </c>
      <c r="F347" s="15">
        <f>COUNTIF(F296:F341,"&gt;=40")-F344-F345-F346</f>
        <v>1</v>
      </c>
      <c r="G347" s="15">
        <f>COUNTIF(G296:G341,"&gt;=40")-G344-G345-G346</f>
        <v>0</v>
      </c>
      <c r="H347" s="7"/>
      <c r="I347" s="35"/>
    </row>
    <row r="348" customHeight="1" spans="1:9">
      <c r="A348" s="7"/>
      <c r="B348" s="125" t="s">
        <v>171</v>
      </c>
      <c r="C348" s="169"/>
      <c r="D348" s="15">
        <f>COUNTIF(D296:D341,"&lt;40")</f>
        <v>2</v>
      </c>
      <c r="E348" s="15">
        <f>COUNTIF(E296:E341,"&lt;40")</f>
        <v>3</v>
      </c>
      <c r="F348" s="15">
        <f>COUNTIF(F296:F341,"&lt;40")</f>
        <v>0</v>
      </c>
      <c r="G348" s="15">
        <f>COUNTIF(G296:G341,"&lt;40")</f>
        <v>0</v>
      </c>
      <c r="H348" s="7"/>
      <c r="I348" s="35"/>
    </row>
    <row r="349" customHeight="1" spans="1:9">
      <c r="A349" s="7"/>
      <c r="B349" s="125" t="s">
        <v>96</v>
      </c>
      <c r="C349" s="169"/>
      <c r="D349" s="18">
        <f>D344/SUM(D344:D348)</f>
        <v>0.666666666666667</v>
      </c>
      <c r="E349" s="18">
        <f>E344/SUM(E344:E348)</f>
        <v>0.444444444444444</v>
      </c>
      <c r="F349" s="18">
        <f>F344/SUM(F344:F348)</f>
        <v>0.866666666666667</v>
      </c>
      <c r="G349" s="18" t="e">
        <f>G344/SUM(G344:G348)</f>
        <v>#DIV/0!</v>
      </c>
      <c r="H349" s="7"/>
      <c r="I349" s="35"/>
    </row>
    <row r="350" customHeight="1" spans="1:9">
      <c r="A350" s="7"/>
      <c r="B350" s="125" t="s">
        <v>97</v>
      </c>
      <c r="C350" s="169"/>
      <c r="D350" s="18">
        <f>SUM(D344:D346)/SUM(D344:D348)</f>
        <v>0.866666666666667</v>
      </c>
      <c r="E350" s="18">
        <f>SUM(E344:E346)/SUM(E344:E348)</f>
        <v>0.888888888888889</v>
      </c>
      <c r="F350" s="18">
        <f>SUM(F344:F346)/SUM(F344:F348)</f>
        <v>0.977777777777778</v>
      </c>
      <c r="G350" s="18" t="e">
        <f>SUM(G344:G346)/SUM(G344:G348)</f>
        <v>#DIV/0!</v>
      </c>
      <c r="H350" s="7"/>
      <c r="I350" s="35"/>
    </row>
    <row r="351" customHeight="1" spans="1:9">
      <c r="A351" s="7"/>
      <c r="B351" s="125" t="s">
        <v>98</v>
      </c>
      <c r="C351" s="169"/>
      <c r="D351" s="21">
        <f>STDEV(D296:D341)</f>
        <v>17.5278151962974</v>
      </c>
      <c r="E351" s="21">
        <f>STDEV(E296:E341)</f>
        <v>17.6627497087154</v>
      </c>
      <c r="F351" s="21">
        <f>STDEV(F296:F341)</f>
        <v>10.966282115391</v>
      </c>
      <c r="G351" s="21" t="e">
        <f>STDEV(G296:G341)</f>
        <v>#DIV/0!</v>
      </c>
      <c r="H351" s="7"/>
      <c r="I351" s="35"/>
    </row>
    <row r="352" customHeight="1" spans="1:9">
      <c r="A352" s="35"/>
      <c r="B352" s="35"/>
      <c r="C352" s="35"/>
      <c r="D352" s="35"/>
      <c r="E352" s="35"/>
      <c r="F352" s="35"/>
      <c r="G352" s="35"/>
      <c r="H352" s="35"/>
      <c r="I352" s="35"/>
    </row>
    <row r="353" customHeight="1" spans="1:9">
      <c r="A353" s="35"/>
      <c r="B353" s="35"/>
      <c r="C353" s="35"/>
      <c r="D353" s="35"/>
      <c r="E353" s="35"/>
      <c r="F353" s="35"/>
      <c r="G353" s="35"/>
      <c r="H353" s="35"/>
      <c r="I353" s="35"/>
    </row>
    <row r="354" ht="18.75" spans="1:9">
      <c r="A354" s="36" t="s">
        <v>1386</v>
      </c>
      <c r="B354" s="36"/>
      <c r="C354" s="36"/>
      <c r="D354" s="36"/>
      <c r="E354" s="36"/>
      <c r="F354" s="36"/>
      <c r="G354" s="36"/>
      <c r="H354" s="36"/>
      <c r="I354" s="35"/>
    </row>
    <row r="355" customHeight="1" spans="1:9">
      <c r="A355" s="7" t="s">
        <v>245</v>
      </c>
      <c r="B355" s="125" t="s">
        <v>246</v>
      </c>
      <c r="C355" s="125" t="s">
        <v>646</v>
      </c>
      <c r="D355" s="125" t="s">
        <v>1</v>
      </c>
      <c r="E355" s="77" t="s">
        <v>99</v>
      </c>
      <c r="F355" s="77" t="s">
        <v>124</v>
      </c>
      <c r="G355" s="77" t="s">
        <v>90</v>
      </c>
      <c r="H355" s="77" t="s">
        <v>647</v>
      </c>
      <c r="I355" s="35"/>
    </row>
    <row r="356" customHeight="1" spans="1:9">
      <c r="A356" s="7">
        <v>1</v>
      </c>
      <c r="B356" s="7" t="s">
        <v>1387</v>
      </c>
      <c r="C356" s="33">
        <v>1</v>
      </c>
      <c r="D356" s="39">
        <v>98</v>
      </c>
      <c r="E356" s="39">
        <v>91</v>
      </c>
      <c r="F356" s="39">
        <v>100</v>
      </c>
      <c r="G356" s="39"/>
      <c r="H356" s="7"/>
      <c r="I356" s="35"/>
    </row>
    <row r="357" customHeight="1" spans="1:9">
      <c r="A357" s="7">
        <v>2</v>
      </c>
      <c r="B357" s="7" t="s">
        <v>1388</v>
      </c>
      <c r="C357" s="33">
        <v>2</v>
      </c>
      <c r="D357" s="39">
        <v>92.5</v>
      </c>
      <c r="E357" s="39">
        <v>90</v>
      </c>
      <c r="F357" s="39">
        <v>99</v>
      </c>
      <c r="G357" s="39"/>
      <c r="H357" s="7"/>
      <c r="I357" s="35"/>
    </row>
    <row r="358" customHeight="1" spans="1:9">
      <c r="A358" s="7">
        <v>3</v>
      </c>
      <c r="B358" s="7" t="s">
        <v>1389</v>
      </c>
      <c r="C358" s="33">
        <v>3</v>
      </c>
      <c r="D358" s="39">
        <v>93.5</v>
      </c>
      <c r="E358" s="39">
        <v>94.5</v>
      </c>
      <c r="F358" s="39">
        <v>99</v>
      </c>
      <c r="G358" s="39"/>
      <c r="H358" s="7"/>
      <c r="I358" s="35"/>
    </row>
    <row r="359" customHeight="1" spans="1:9">
      <c r="A359" s="7">
        <v>4</v>
      </c>
      <c r="B359" s="7" t="s">
        <v>1390</v>
      </c>
      <c r="C359" s="33">
        <v>4</v>
      </c>
      <c r="D359" s="39">
        <v>92.25</v>
      </c>
      <c r="E359" s="39">
        <v>91.5</v>
      </c>
      <c r="F359" s="39">
        <v>96.5</v>
      </c>
      <c r="G359" s="39"/>
      <c r="H359" s="7"/>
      <c r="I359" s="35"/>
    </row>
    <row r="360" customHeight="1" spans="1:9">
      <c r="A360" s="7">
        <v>5</v>
      </c>
      <c r="B360" s="7" t="s">
        <v>1391</v>
      </c>
      <c r="C360" s="33">
        <v>5</v>
      </c>
      <c r="D360" s="39">
        <v>88.75</v>
      </c>
      <c r="E360" s="39">
        <v>80</v>
      </c>
      <c r="F360" s="39">
        <v>95</v>
      </c>
      <c r="G360" s="39"/>
      <c r="H360" s="7"/>
      <c r="I360" s="35"/>
    </row>
    <row r="361" customHeight="1" spans="1:9">
      <c r="A361" s="7">
        <v>6</v>
      </c>
      <c r="B361" s="7" t="s">
        <v>1392</v>
      </c>
      <c r="C361" s="33">
        <v>6</v>
      </c>
      <c r="D361" s="39">
        <v>94</v>
      </c>
      <c r="E361" s="39">
        <v>91.5</v>
      </c>
      <c r="F361" s="39">
        <v>98.5</v>
      </c>
      <c r="G361" s="39"/>
      <c r="H361" s="7"/>
      <c r="I361" s="35"/>
    </row>
    <row r="362" customHeight="1" spans="1:9">
      <c r="A362" s="7">
        <v>7</v>
      </c>
      <c r="B362" s="7" t="s">
        <v>1393</v>
      </c>
      <c r="C362" s="33">
        <v>7</v>
      </c>
      <c r="D362" s="39">
        <v>86</v>
      </c>
      <c r="E362" s="39">
        <v>90.5</v>
      </c>
      <c r="F362" s="39">
        <v>98.5</v>
      </c>
      <c r="G362" s="39"/>
      <c r="H362" s="7"/>
      <c r="I362" s="35"/>
    </row>
    <row r="363" customHeight="1" spans="1:9">
      <c r="A363" s="7">
        <v>8</v>
      </c>
      <c r="B363" s="7" t="s">
        <v>1394</v>
      </c>
      <c r="C363" s="33">
        <v>8</v>
      </c>
      <c r="D363" s="39">
        <v>89.5</v>
      </c>
      <c r="E363" s="39">
        <v>88</v>
      </c>
      <c r="F363" s="39">
        <v>95.5</v>
      </c>
      <c r="G363" s="39"/>
      <c r="H363" s="7"/>
      <c r="I363" s="35"/>
    </row>
    <row r="364" customHeight="1" spans="1:9">
      <c r="A364" s="7">
        <v>9</v>
      </c>
      <c r="B364" s="7" t="s">
        <v>1395</v>
      </c>
      <c r="C364" s="33">
        <v>9</v>
      </c>
      <c r="D364" s="39">
        <v>91.5</v>
      </c>
      <c r="E364" s="39">
        <v>91.5</v>
      </c>
      <c r="F364" s="39">
        <v>99.5</v>
      </c>
      <c r="G364" s="39"/>
      <c r="H364" s="7"/>
      <c r="I364" s="35"/>
    </row>
    <row r="365" customHeight="1" spans="1:9">
      <c r="A365" s="7">
        <v>10</v>
      </c>
      <c r="B365" s="69" t="s">
        <v>1396</v>
      </c>
      <c r="C365" s="33">
        <v>10</v>
      </c>
      <c r="D365" s="39">
        <v>72.5</v>
      </c>
      <c r="E365" s="39">
        <v>67.5</v>
      </c>
      <c r="F365" s="39">
        <v>92.5</v>
      </c>
      <c r="G365" s="39"/>
      <c r="H365" s="7"/>
      <c r="I365" s="35"/>
    </row>
    <row r="366" customHeight="1" spans="1:9">
      <c r="A366" s="7">
        <v>11</v>
      </c>
      <c r="B366" s="7" t="s">
        <v>1397</v>
      </c>
      <c r="C366" s="33">
        <v>11</v>
      </c>
      <c r="D366" s="39">
        <v>86.5</v>
      </c>
      <c r="E366" s="39">
        <v>84</v>
      </c>
      <c r="F366" s="39">
        <v>98.5</v>
      </c>
      <c r="G366" s="39"/>
      <c r="H366" s="7"/>
      <c r="I366" s="35"/>
    </row>
    <row r="367" customHeight="1" spans="1:9">
      <c r="A367" s="7">
        <v>12</v>
      </c>
      <c r="B367" s="7" t="s">
        <v>1398</v>
      </c>
      <c r="C367" s="33">
        <v>12</v>
      </c>
      <c r="D367" s="39">
        <v>96.5</v>
      </c>
      <c r="E367" s="39">
        <v>92.5</v>
      </c>
      <c r="F367" s="39">
        <v>99</v>
      </c>
      <c r="G367" s="39"/>
      <c r="H367" s="7"/>
      <c r="I367" s="35"/>
    </row>
    <row r="368" customHeight="1" spans="1:9">
      <c r="A368" s="7">
        <v>13</v>
      </c>
      <c r="B368" s="7" t="s">
        <v>1399</v>
      </c>
      <c r="C368" s="33">
        <v>13</v>
      </c>
      <c r="D368" s="39">
        <v>76.5</v>
      </c>
      <c r="E368" s="39">
        <v>75</v>
      </c>
      <c r="F368" s="39">
        <v>87</v>
      </c>
      <c r="G368" s="39"/>
      <c r="H368" s="7"/>
      <c r="I368" s="35"/>
    </row>
    <row r="369" customHeight="1" spans="1:9">
      <c r="A369" s="7">
        <v>14</v>
      </c>
      <c r="B369" s="7" t="s">
        <v>1400</v>
      </c>
      <c r="C369" s="33">
        <v>14</v>
      </c>
      <c r="D369" s="39">
        <v>81.5</v>
      </c>
      <c r="E369" s="39">
        <v>86.5</v>
      </c>
      <c r="F369" s="39">
        <v>91</v>
      </c>
      <c r="G369" s="39"/>
      <c r="H369" s="7"/>
      <c r="I369" s="35"/>
    </row>
    <row r="370" customHeight="1" spans="1:9">
      <c r="A370" s="7">
        <v>15</v>
      </c>
      <c r="B370" s="7" t="s">
        <v>1401</v>
      </c>
      <c r="C370" s="33">
        <v>15</v>
      </c>
      <c r="D370" s="39">
        <v>92</v>
      </c>
      <c r="E370" s="39">
        <v>88</v>
      </c>
      <c r="F370" s="39">
        <v>97.5</v>
      </c>
      <c r="G370" s="39"/>
      <c r="H370" s="7"/>
      <c r="I370" s="35"/>
    </row>
    <row r="371" customHeight="1" spans="1:9">
      <c r="A371" s="7">
        <v>16</v>
      </c>
      <c r="B371" s="7" t="s">
        <v>1402</v>
      </c>
      <c r="C371" s="33">
        <v>16</v>
      </c>
      <c r="D371" s="39">
        <v>87.25</v>
      </c>
      <c r="E371" s="39">
        <v>84.5</v>
      </c>
      <c r="F371" s="39">
        <v>97</v>
      </c>
      <c r="G371" s="39"/>
      <c r="H371" s="7"/>
      <c r="I371" s="35"/>
    </row>
    <row r="372" customHeight="1" spans="1:9">
      <c r="A372" s="7">
        <v>17</v>
      </c>
      <c r="B372" s="7" t="s">
        <v>1403</v>
      </c>
      <c r="C372" s="33">
        <v>17</v>
      </c>
      <c r="D372" s="39">
        <v>46.25</v>
      </c>
      <c r="E372" s="39">
        <v>79.5</v>
      </c>
      <c r="F372" s="39">
        <v>92</v>
      </c>
      <c r="G372" s="39"/>
      <c r="H372" s="7"/>
      <c r="I372" s="35"/>
    </row>
    <row r="373" customHeight="1" spans="1:9">
      <c r="A373" s="7">
        <v>18</v>
      </c>
      <c r="B373" s="7" t="s">
        <v>1404</v>
      </c>
      <c r="C373" s="33">
        <v>18</v>
      </c>
      <c r="D373" s="39">
        <v>86.5</v>
      </c>
      <c r="E373" s="39">
        <v>81</v>
      </c>
      <c r="F373" s="39">
        <v>94.5</v>
      </c>
      <c r="G373" s="39"/>
      <c r="H373" s="7"/>
      <c r="I373" s="35"/>
    </row>
    <row r="374" customHeight="1" spans="1:9">
      <c r="A374" s="7">
        <v>19</v>
      </c>
      <c r="B374" s="7" t="s">
        <v>1405</v>
      </c>
      <c r="C374" s="33">
        <v>19</v>
      </c>
      <c r="D374" s="39">
        <v>72.75</v>
      </c>
      <c r="E374" s="39">
        <v>86.5</v>
      </c>
      <c r="F374" s="39">
        <v>83</v>
      </c>
      <c r="G374" s="39"/>
      <c r="H374" s="7"/>
      <c r="I374" s="35"/>
    </row>
    <row r="375" customHeight="1" spans="1:9">
      <c r="A375" s="7">
        <v>20</v>
      </c>
      <c r="B375" s="7" t="s">
        <v>1406</v>
      </c>
      <c r="C375" s="33">
        <v>20</v>
      </c>
      <c r="D375" s="39">
        <v>53.5</v>
      </c>
      <c r="E375" s="39">
        <v>61.5</v>
      </c>
      <c r="F375" s="39">
        <v>85</v>
      </c>
      <c r="G375" s="39"/>
      <c r="H375" s="149"/>
      <c r="I375" s="35"/>
    </row>
    <row r="376" customHeight="1" spans="1:9">
      <c r="A376" s="7">
        <v>21</v>
      </c>
      <c r="B376" s="7" t="s">
        <v>1407</v>
      </c>
      <c r="C376" s="33">
        <v>21</v>
      </c>
      <c r="D376" s="39">
        <v>72</v>
      </c>
      <c r="E376" s="39">
        <v>71.5</v>
      </c>
      <c r="F376" s="39">
        <v>85.5</v>
      </c>
      <c r="G376" s="39"/>
      <c r="H376" s="7"/>
      <c r="I376" s="35"/>
    </row>
    <row r="377" customHeight="1" spans="1:9">
      <c r="A377" s="7">
        <v>22</v>
      </c>
      <c r="B377" s="7" t="s">
        <v>1408</v>
      </c>
      <c r="C377" s="33">
        <v>22</v>
      </c>
      <c r="D377" s="39">
        <v>79.5</v>
      </c>
      <c r="E377" s="39">
        <v>70.5</v>
      </c>
      <c r="F377" s="39">
        <v>100</v>
      </c>
      <c r="G377" s="39"/>
      <c r="H377" s="7"/>
      <c r="I377" s="35"/>
    </row>
    <row r="378" customHeight="1" spans="1:9">
      <c r="A378" s="7">
        <v>23</v>
      </c>
      <c r="B378" s="138" t="s">
        <v>1409</v>
      </c>
      <c r="C378" s="33">
        <v>23</v>
      </c>
      <c r="D378" s="39">
        <v>92.5</v>
      </c>
      <c r="E378" s="39">
        <v>91.5</v>
      </c>
      <c r="F378" s="39">
        <v>97</v>
      </c>
      <c r="G378" s="39"/>
      <c r="H378" s="7"/>
      <c r="I378" s="35"/>
    </row>
    <row r="379" customHeight="1" spans="1:9">
      <c r="A379" s="7">
        <v>24</v>
      </c>
      <c r="B379" s="138" t="s">
        <v>1410</v>
      </c>
      <c r="C379" s="33">
        <v>24</v>
      </c>
      <c r="D379" s="39">
        <v>91</v>
      </c>
      <c r="E379" s="39">
        <v>91</v>
      </c>
      <c r="F379" s="39">
        <v>100</v>
      </c>
      <c r="G379" s="39"/>
      <c r="H379" s="7"/>
      <c r="I379" s="35"/>
    </row>
    <row r="380" customHeight="1" spans="1:9">
      <c r="A380" s="7">
        <v>25</v>
      </c>
      <c r="B380" s="138" t="s">
        <v>1411</v>
      </c>
      <c r="C380" s="33">
        <v>25</v>
      </c>
      <c r="D380" s="39">
        <v>75.25</v>
      </c>
      <c r="E380" s="39">
        <v>65.5</v>
      </c>
      <c r="F380" s="39">
        <v>86</v>
      </c>
      <c r="G380" s="39"/>
      <c r="H380" s="7"/>
      <c r="I380" s="35"/>
    </row>
    <row r="381" customHeight="1" spans="1:9">
      <c r="A381" s="7">
        <v>26</v>
      </c>
      <c r="B381" s="138" t="s">
        <v>1412</v>
      </c>
      <c r="C381" s="33">
        <v>26</v>
      </c>
      <c r="D381" s="39">
        <v>37.25</v>
      </c>
      <c r="E381" s="39">
        <v>64.5</v>
      </c>
      <c r="F381" s="39">
        <v>87</v>
      </c>
      <c r="G381" s="39"/>
      <c r="H381" s="7"/>
      <c r="I381" s="35"/>
    </row>
    <row r="382" customHeight="1" spans="1:9">
      <c r="A382" s="7">
        <v>27</v>
      </c>
      <c r="B382" s="138" t="s">
        <v>1413</v>
      </c>
      <c r="C382" s="33">
        <v>27</v>
      </c>
      <c r="D382" s="39">
        <v>90</v>
      </c>
      <c r="E382" s="39">
        <v>78</v>
      </c>
      <c r="F382" s="39">
        <v>97</v>
      </c>
      <c r="G382" s="39"/>
      <c r="H382" s="7"/>
      <c r="I382" s="35"/>
    </row>
    <row r="383" customHeight="1" spans="1:9">
      <c r="A383" s="7">
        <v>28</v>
      </c>
      <c r="B383" s="138" t="s">
        <v>1414</v>
      </c>
      <c r="C383" s="33">
        <v>28</v>
      </c>
      <c r="D383" s="39">
        <v>88.5</v>
      </c>
      <c r="E383" s="39">
        <v>88.5</v>
      </c>
      <c r="F383" s="39">
        <v>95</v>
      </c>
      <c r="G383" s="39"/>
      <c r="H383" s="7"/>
      <c r="I383" s="35"/>
    </row>
    <row r="384" customHeight="1" spans="1:9">
      <c r="A384" s="7">
        <v>29</v>
      </c>
      <c r="B384" s="138" t="s">
        <v>1415</v>
      </c>
      <c r="C384" s="33">
        <v>29</v>
      </c>
      <c r="D384" s="39">
        <v>93</v>
      </c>
      <c r="E384" s="39">
        <v>75</v>
      </c>
      <c r="F384" s="39">
        <v>95.5</v>
      </c>
      <c r="G384" s="39"/>
      <c r="H384" s="7"/>
      <c r="I384" s="35"/>
    </row>
    <row r="385" customHeight="1" spans="1:9">
      <c r="A385" s="7">
        <v>30</v>
      </c>
      <c r="B385" s="138" t="s">
        <v>1416</v>
      </c>
      <c r="C385" s="33">
        <v>30</v>
      </c>
      <c r="D385" s="39">
        <v>94</v>
      </c>
      <c r="E385" s="39">
        <v>75.5</v>
      </c>
      <c r="F385" s="39">
        <v>98.5</v>
      </c>
      <c r="G385" s="39"/>
      <c r="H385" s="7"/>
      <c r="I385" s="35"/>
    </row>
    <row r="386" customHeight="1" spans="1:9">
      <c r="A386" s="7">
        <v>31</v>
      </c>
      <c r="B386" s="138" t="s">
        <v>1417</v>
      </c>
      <c r="C386" s="33">
        <v>31</v>
      </c>
      <c r="D386" s="39">
        <v>91.5</v>
      </c>
      <c r="E386" s="39">
        <v>78.5</v>
      </c>
      <c r="F386" s="39">
        <v>95</v>
      </c>
      <c r="G386" s="39"/>
      <c r="H386" s="7"/>
      <c r="I386" s="35"/>
    </row>
    <row r="387" customHeight="1" spans="1:9">
      <c r="A387" s="7">
        <v>32</v>
      </c>
      <c r="B387" s="138" t="s">
        <v>1418</v>
      </c>
      <c r="C387" s="33">
        <v>32</v>
      </c>
      <c r="D387" s="39">
        <v>34.25</v>
      </c>
      <c r="E387" s="39">
        <v>57.5</v>
      </c>
      <c r="F387" s="39">
        <v>92.5</v>
      </c>
      <c r="G387" s="39"/>
      <c r="H387" s="7"/>
      <c r="I387" s="35"/>
    </row>
    <row r="388" customHeight="1" spans="1:9">
      <c r="A388" s="7">
        <v>33</v>
      </c>
      <c r="B388" s="138" t="s">
        <v>1419</v>
      </c>
      <c r="C388" s="33">
        <v>33</v>
      </c>
      <c r="D388" s="39">
        <v>95.5</v>
      </c>
      <c r="E388" s="39">
        <v>88.5</v>
      </c>
      <c r="F388" s="39">
        <v>98</v>
      </c>
      <c r="G388" s="39"/>
      <c r="H388" s="7"/>
      <c r="I388" s="35"/>
    </row>
    <row r="389" customHeight="1" spans="1:9">
      <c r="A389" s="7">
        <v>34</v>
      </c>
      <c r="B389" s="138" t="s">
        <v>1420</v>
      </c>
      <c r="C389" s="33">
        <v>34</v>
      </c>
      <c r="D389" s="39">
        <v>84.5</v>
      </c>
      <c r="E389" s="39">
        <v>77.5</v>
      </c>
      <c r="F389" s="39">
        <v>98.5</v>
      </c>
      <c r="G389" s="39"/>
      <c r="H389" s="7"/>
      <c r="I389" s="35"/>
    </row>
    <row r="390" customHeight="1" spans="1:9">
      <c r="A390" s="7">
        <v>35</v>
      </c>
      <c r="B390" s="138" t="s">
        <v>1421</v>
      </c>
      <c r="C390" s="33">
        <v>35</v>
      </c>
      <c r="D390" s="39">
        <v>84.75</v>
      </c>
      <c r="E390" s="39">
        <v>81.5</v>
      </c>
      <c r="F390" s="39">
        <v>91</v>
      </c>
      <c r="G390" s="39"/>
      <c r="H390" s="7"/>
      <c r="I390" s="35"/>
    </row>
    <row r="391" customHeight="1" spans="1:9">
      <c r="A391" s="7">
        <v>36</v>
      </c>
      <c r="B391" s="138" t="s">
        <v>1422</v>
      </c>
      <c r="C391" s="33">
        <v>36</v>
      </c>
      <c r="D391" s="39">
        <v>92.5</v>
      </c>
      <c r="E391" s="39">
        <v>90.5</v>
      </c>
      <c r="F391" s="39">
        <v>99.5</v>
      </c>
      <c r="G391" s="39"/>
      <c r="H391" s="7"/>
      <c r="I391" s="35"/>
    </row>
    <row r="392" customHeight="1" spans="1:9">
      <c r="A392" s="7">
        <v>37</v>
      </c>
      <c r="B392" s="138" t="s">
        <v>1423</v>
      </c>
      <c r="C392" s="33">
        <v>37</v>
      </c>
      <c r="D392" s="39">
        <v>91.5</v>
      </c>
      <c r="E392" s="39">
        <v>89.5</v>
      </c>
      <c r="F392" s="39">
        <v>100</v>
      </c>
      <c r="G392" s="39"/>
      <c r="H392" s="7"/>
      <c r="I392" s="35"/>
    </row>
    <row r="393" customHeight="1" spans="1:9">
      <c r="A393" s="7">
        <v>38</v>
      </c>
      <c r="B393" s="138" t="s">
        <v>1424</v>
      </c>
      <c r="C393" s="33">
        <v>38</v>
      </c>
      <c r="D393" s="39">
        <v>96</v>
      </c>
      <c r="E393" s="39">
        <v>89.5</v>
      </c>
      <c r="F393" s="39">
        <v>100</v>
      </c>
      <c r="G393" s="39"/>
      <c r="H393" s="7"/>
      <c r="I393" s="35"/>
    </row>
    <row r="394" customHeight="1" spans="1:9">
      <c r="A394" s="7">
        <v>39</v>
      </c>
      <c r="B394" s="138" t="s">
        <v>1425</v>
      </c>
      <c r="C394" s="33">
        <v>39</v>
      </c>
      <c r="D394" s="39">
        <v>94.5</v>
      </c>
      <c r="E394" s="39">
        <v>92</v>
      </c>
      <c r="F394" s="39">
        <v>100</v>
      </c>
      <c r="G394" s="39"/>
      <c r="H394" s="7"/>
      <c r="I394" s="35"/>
    </row>
    <row r="395" customHeight="1" spans="1:9">
      <c r="A395" s="7">
        <v>40</v>
      </c>
      <c r="B395" s="138" t="s">
        <v>1426</v>
      </c>
      <c r="C395" s="33">
        <v>40</v>
      </c>
      <c r="D395" s="39">
        <v>93</v>
      </c>
      <c r="E395" s="39">
        <v>77.5</v>
      </c>
      <c r="F395" s="39">
        <v>97</v>
      </c>
      <c r="G395" s="39"/>
      <c r="H395" s="7"/>
      <c r="I395" s="35"/>
    </row>
    <row r="396" customHeight="1" spans="1:9">
      <c r="A396" s="7">
        <v>41</v>
      </c>
      <c r="B396" s="7" t="s">
        <v>1427</v>
      </c>
      <c r="C396" s="33">
        <v>41</v>
      </c>
      <c r="D396" s="39">
        <v>78.25</v>
      </c>
      <c r="E396" s="39">
        <v>87.5</v>
      </c>
      <c r="F396" s="39">
        <v>93</v>
      </c>
      <c r="G396" s="39"/>
      <c r="H396" s="7"/>
      <c r="I396" s="35"/>
    </row>
    <row r="397" customHeight="1" spans="1:9">
      <c r="A397" s="7">
        <v>42</v>
      </c>
      <c r="B397" s="7" t="s">
        <v>1428</v>
      </c>
      <c r="C397" s="33">
        <v>42</v>
      </c>
      <c r="D397" s="39">
        <v>85</v>
      </c>
      <c r="E397" s="39">
        <v>88.5</v>
      </c>
      <c r="F397" s="39">
        <v>96.5</v>
      </c>
      <c r="G397" s="39"/>
      <c r="H397" s="7"/>
      <c r="I397" s="35"/>
    </row>
    <row r="398" customHeight="1" spans="1:9">
      <c r="A398" s="7">
        <v>43</v>
      </c>
      <c r="B398" s="7" t="s">
        <v>1429</v>
      </c>
      <c r="C398" s="33">
        <v>43</v>
      </c>
      <c r="D398" s="39">
        <v>63.75</v>
      </c>
      <c r="E398" s="39">
        <v>76</v>
      </c>
      <c r="F398" s="39">
        <v>91</v>
      </c>
      <c r="G398" s="39"/>
      <c r="H398" s="7"/>
      <c r="I398" s="35"/>
    </row>
    <row r="399" customHeight="1" spans="1:9">
      <c r="A399" s="7">
        <v>44</v>
      </c>
      <c r="B399" s="7" t="s">
        <v>1430</v>
      </c>
      <c r="C399" s="33">
        <v>44</v>
      </c>
      <c r="D399" s="39">
        <v>91.5</v>
      </c>
      <c r="E399" s="39">
        <v>91</v>
      </c>
      <c r="F399" s="39">
        <v>98</v>
      </c>
      <c r="G399" s="39"/>
      <c r="H399" s="7" t="s">
        <v>1431</v>
      </c>
      <c r="I399" s="35"/>
    </row>
    <row r="400" customHeight="1" spans="1:9">
      <c r="A400" s="7">
        <v>45</v>
      </c>
      <c r="B400" s="125" t="s">
        <v>1432</v>
      </c>
      <c r="C400" s="33">
        <v>45</v>
      </c>
      <c r="D400" s="97">
        <v>88.25</v>
      </c>
      <c r="E400" s="97">
        <v>69</v>
      </c>
      <c r="F400" s="97">
        <v>92.5</v>
      </c>
      <c r="G400" s="39"/>
      <c r="H400" s="7" t="s">
        <v>1148</v>
      </c>
      <c r="I400" s="35"/>
    </row>
    <row r="401" customHeight="1" spans="1:9">
      <c r="A401" s="7">
        <v>46</v>
      </c>
      <c r="B401" s="125"/>
      <c r="C401" s="169"/>
      <c r="D401" s="7"/>
      <c r="E401" s="128"/>
      <c r="F401" s="7"/>
      <c r="G401" s="39"/>
      <c r="H401" s="7" t="s">
        <v>738</v>
      </c>
      <c r="I401" s="35"/>
    </row>
    <row r="402" customHeight="1" spans="1:9">
      <c r="A402" s="7"/>
      <c r="B402" s="125" t="s">
        <v>90</v>
      </c>
      <c r="C402" s="169"/>
      <c r="D402" s="7">
        <f>SUM(D356:D401)</f>
        <v>3755.5</v>
      </c>
      <c r="E402" s="7">
        <f>SUM(E356:E401)</f>
        <v>3701</v>
      </c>
      <c r="F402" s="7">
        <f>SUM(F356:F401)</f>
        <v>4282.5</v>
      </c>
      <c r="G402" s="7"/>
      <c r="H402" s="7"/>
      <c r="I402" s="35"/>
    </row>
    <row r="403" customHeight="1" spans="1:9">
      <c r="A403" s="7"/>
      <c r="B403" s="125" t="s">
        <v>91</v>
      </c>
      <c r="C403" s="169"/>
      <c r="D403" s="10">
        <f>AVERAGE(D356:D401)</f>
        <v>83.4555555555556</v>
      </c>
      <c r="E403" s="10">
        <f>AVERAGE(E356:E401)</f>
        <v>82.2444444444445</v>
      </c>
      <c r="F403" s="10">
        <f>AVERAGE(F356:F401)</f>
        <v>95.1666666666667</v>
      </c>
      <c r="G403" s="50" t="e">
        <f>AVERAGE(G359:G401)</f>
        <v>#DIV/0!</v>
      </c>
      <c r="H403" s="7"/>
      <c r="I403" s="35"/>
    </row>
    <row r="404" customHeight="1" spans="1:9">
      <c r="A404" s="7"/>
      <c r="B404" s="125" t="s">
        <v>181</v>
      </c>
      <c r="C404" s="169"/>
      <c r="D404" s="15">
        <f>COUNTIF(D356:D401,"&gt;=85")</f>
        <v>30</v>
      </c>
      <c r="E404" s="15">
        <f>COUNTIF(E356:E401,"&gt;=85")</f>
        <v>23</v>
      </c>
      <c r="F404" s="15">
        <f>COUNTIF(F356:F401,"&gt;=85")</f>
        <v>44</v>
      </c>
      <c r="G404" s="15">
        <f>COUNTIF(G356:G401,"&gt;=90")</f>
        <v>0</v>
      </c>
      <c r="H404" s="7"/>
      <c r="I404" s="35"/>
    </row>
    <row r="405" customHeight="1" spans="1:9">
      <c r="A405" s="7"/>
      <c r="B405" s="125" t="s">
        <v>1151</v>
      </c>
      <c r="C405" s="169"/>
      <c r="D405" s="15">
        <f>COUNTIF(D356:D401,"&gt;=75")-D404</f>
        <v>7</v>
      </c>
      <c r="E405" s="15">
        <f>COUNTIF(E356:E401,"&gt;=75")-E404</f>
        <v>14</v>
      </c>
      <c r="F405" s="15">
        <f>COUNTIF(F356:F401,"&gt;=75")-F404</f>
        <v>1</v>
      </c>
      <c r="G405" s="52">
        <f>COUNTIFS(G357:G400,"&gt;=225",G357:G400,"&lt;270")</f>
        <v>0</v>
      </c>
      <c r="H405" s="7"/>
      <c r="I405" s="35"/>
    </row>
    <row r="406" customHeight="1" spans="1:9">
      <c r="A406" s="7"/>
      <c r="B406" s="125" t="s">
        <v>1152</v>
      </c>
      <c r="C406" s="169"/>
      <c r="D406" s="15">
        <f>COUNTIF(D356:D401,"&gt;=60")-D404-D405</f>
        <v>4</v>
      </c>
      <c r="E406" s="15">
        <f>COUNTIF(E356:E401,"&gt;=60")-E404-E405</f>
        <v>7</v>
      </c>
      <c r="F406" s="15">
        <f>COUNTIF(F356:F401,"&gt;=60")-F404-F405</f>
        <v>0</v>
      </c>
      <c r="G406" s="52">
        <f>COUNTIFS(G358:G401,"&gt;=180",G358:G401,"&lt;225")</f>
        <v>0</v>
      </c>
      <c r="H406" s="7"/>
      <c r="I406" s="35"/>
    </row>
    <row r="407" customHeight="1" spans="1:9">
      <c r="A407" s="7"/>
      <c r="B407" s="125" t="s">
        <v>1153</v>
      </c>
      <c r="C407" s="169"/>
      <c r="D407" s="15">
        <f>COUNTIF(D356:D401,"&gt;=40")-D404-D405-D406</f>
        <v>2</v>
      </c>
      <c r="E407" s="15">
        <f>COUNTIF(E356:E401,"&gt;=40")-E404-E405-E406</f>
        <v>1</v>
      </c>
      <c r="F407" s="15">
        <f>COUNTIF(F356:F401,"&gt;=40")-F404-F405-F406</f>
        <v>0</v>
      </c>
      <c r="G407" s="15">
        <v>0</v>
      </c>
      <c r="H407" s="7"/>
      <c r="I407" s="35"/>
    </row>
    <row r="408" customHeight="1" spans="1:9">
      <c r="A408" s="7"/>
      <c r="B408" s="125" t="s">
        <v>171</v>
      </c>
      <c r="C408" s="169"/>
      <c r="D408" s="15">
        <f>COUNTIF(D356:D401,"&lt;40")</f>
        <v>2</v>
      </c>
      <c r="E408" s="15">
        <f>COUNTIF(E356:E401,"&lt;40")</f>
        <v>0</v>
      </c>
      <c r="F408" s="15">
        <f>COUNTIF(F356:F401,"&lt;40")</f>
        <v>0</v>
      </c>
      <c r="G408" s="15">
        <f>COUNTIF(G356:G401,"&lt;40")</f>
        <v>0</v>
      </c>
      <c r="H408" s="7"/>
      <c r="I408" s="35"/>
    </row>
    <row r="409" customHeight="1" spans="1:9">
      <c r="A409" s="7"/>
      <c r="B409" s="125" t="s">
        <v>96</v>
      </c>
      <c r="C409" s="169"/>
      <c r="D409" s="18">
        <f>D404/SUM(D404:D408)</f>
        <v>0.666666666666667</v>
      </c>
      <c r="E409" s="18">
        <f>E404/SUM(E404:E408)</f>
        <v>0.511111111111111</v>
      </c>
      <c r="F409" s="18">
        <f>F404/SUM(F404:F408)</f>
        <v>0.977777777777778</v>
      </c>
      <c r="G409" s="18" t="e">
        <f>G404/SUM(G404:G408)</f>
        <v>#DIV/0!</v>
      </c>
      <c r="H409" s="7"/>
      <c r="I409" s="35"/>
    </row>
    <row r="410" customHeight="1" spans="1:9">
      <c r="A410" s="7"/>
      <c r="B410" s="125" t="s">
        <v>97</v>
      </c>
      <c r="C410" s="169"/>
      <c r="D410" s="18">
        <f>SUM(D404:D406)/SUM(D404:D408)</f>
        <v>0.911111111111111</v>
      </c>
      <c r="E410" s="18">
        <f>SUM(E404:E406)/SUM(E404:E408)</f>
        <v>0.977777777777778</v>
      </c>
      <c r="F410" s="18">
        <f>SUM(F404:F406)/SUM(F404:F408)</f>
        <v>1</v>
      </c>
      <c r="G410" s="7"/>
      <c r="H410" s="7"/>
      <c r="I410" s="35"/>
    </row>
    <row r="411" customHeight="1" spans="1:9">
      <c r="A411" s="7"/>
      <c r="B411" s="125" t="s">
        <v>98</v>
      </c>
      <c r="C411" s="169"/>
      <c r="D411" s="21">
        <f>STDEV(D356:D401)</f>
        <v>15.0587192434325</v>
      </c>
      <c r="E411" s="21">
        <f>STDEV(E356:E401)</f>
        <v>9.58906942957723</v>
      </c>
      <c r="F411" s="21">
        <f>STDEV(F356:F401)</f>
        <v>4.68799239838043</v>
      </c>
      <c r="G411" s="21" t="e">
        <f>STDEV(G356:G401)</f>
        <v>#DIV/0!</v>
      </c>
      <c r="H411" s="7"/>
      <c r="I411" s="35"/>
    </row>
    <row r="412" customHeight="1" spans="1:9">
      <c r="A412" s="35"/>
      <c r="B412" s="35"/>
      <c r="C412" s="35"/>
      <c r="D412" s="35"/>
      <c r="E412" s="35"/>
      <c r="F412" s="35"/>
      <c r="G412" s="35"/>
      <c r="H412" s="35"/>
      <c r="I412" s="35"/>
    </row>
    <row r="413" customHeight="1" spans="1:9">
      <c r="A413" s="35"/>
      <c r="B413" s="35"/>
      <c r="C413" s="35"/>
      <c r="D413" s="35"/>
      <c r="E413" s="35"/>
      <c r="F413" s="35"/>
      <c r="G413" s="35"/>
      <c r="H413" s="35"/>
      <c r="I413" s="35"/>
    </row>
    <row r="414" customHeight="1" spans="1:9">
      <c r="A414" s="35"/>
      <c r="B414" s="35"/>
      <c r="C414" s="35"/>
      <c r="D414" s="35"/>
      <c r="E414" s="35"/>
      <c r="F414" s="35"/>
      <c r="G414" s="35"/>
      <c r="H414" s="35"/>
      <c r="I414" s="35"/>
    </row>
    <row r="415" customHeight="1" spans="1:9">
      <c r="A415" s="35"/>
      <c r="B415" s="35"/>
      <c r="C415" s="35"/>
      <c r="D415" s="35"/>
      <c r="E415" s="35"/>
      <c r="F415" s="35"/>
      <c r="G415" s="35"/>
      <c r="H415" s="35"/>
      <c r="I415" s="35"/>
    </row>
    <row r="416" ht="18.75" spans="1:9">
      <c r="A416" s="36" t="s">
        <v>1433</v>
      </c>
      <c r="B416" s="36"/>
      <c r="C416" s="36"/>
      <c r="D416" s="36"/>
      <c r="E416" s="36"/>
      <c r="F416" s="36"/>
      <c r="G416" s="36"/>
      <c r="H416" s="36"/>
      <c r="I416" s="35"/>
    </row>
    <row r="417" customHeight="1" spans="1:9">
      <c r="A417" s="7" t="s">
        <v>245</v>
      </c>
      <c r="B417" s="125" t="s">
        <v>246</v>
      </c>
      <c r="C417" s="125" t="s">
        <v>646</v>
      </c>
      <c r="D417" s="125" t="s">
        <v>1</v>
      </c>
      <c r="E417" s="77" t="s">
        <v>99</v>
      </c>
      <c r="F417" s="77" t="s">
        <v>124</v>
      </c>
      <c r="G417" s="77" t="s">
        <v>90</v>
      </c>
      <c r="H417" s="77" t="s">
        <v>647</v>
      </c>
      <c r="I417" s="35"/>
    </row>
    <row r="418" customHeight="1" spans="1:9">
      <c r="A418" s="7">
        <v>1</v>
      </c>
      <c r="B418" s="7" t="s">
        <v>1434</v>
      </c>
      <c r="C418" s="7">
        <v>1</v>
      </c>
      <c r="D418" s="39">
        <v>97.5</v>
      </c>
      <c r="E418" s="39">
        <v>88.5</v>
      </c>
      <c r="F418" s="39">
        <v>98.5</v>
      </c>
      <c r="G418" s="39"/>
      <c r="H418" s="7"/>
      <c r="I418" s="35"/>
    </row>
    <row r="419" customHeight="1" spans="1:9">
      <c r="A419" s="7">
        <v>2</v>
      </c>
      <c r="B419" s="7" t="s">
        <v>1435</v>
      </c>
      <c r="C419" s="7">
        <v>2</v>
      </c>
      <c r="D419" s="39">
        <v>94</v>
      </c>
      <c r="E419" s="39">
        <v>93.5</v>
      </c>
      <c r="F419" s="39">
        <v>99</v>
      </c>
      <c r="G419" s="39"/>
      <c r="H419" s="7"/>
      <c r="I419" s="35"/>
    </row>
    <row r="420" customHeight="1" spans="1:9">
      <c r="A420" s="7">
        <v>3</v>
      </c>
      <c r="B420" s="7" t="s">
        <v>1436</v>
      </c>
      <c r="C420" s="7">
        <v>3</v>
      </c>
      <c r="D420" s="39">
        <v>65.25</v>
      </c>
      <c r="E420" s="39">
        <v>73.5</v>
      </c>
      <c r="F420" s="39">
        <v>88</v>
      </c>
      <c r="G420" s="39"/>
      <c r="H420" s="7"/>
      <c r="I420" s="35"/>
    </row>
    <row r="421" customHeight="1" spans="1:9">
      <c r="A421" s="7">
        <v>4</v>
      </c>
      <c r="B421" s="7" t="s">
        <v>1437</v>
      </c>
      <c r="C421" s="7">
        <v>4</v>
      </c>
      <c r="D421" s="39">
        <v>94.5</v>
      </c>
      <c r="E421" s="39">
        <v>87.5</v>
      </c>
      <c r="F421" s="39">
        <v>97.5</v>
      </c>
      <c r="G421" s="39"/>
      <c r="H421" s="7"/>
      <c r="I421" s="35"/>
    </row>
    <row r="422" customHeight="1" spans="1:9">
      <c r="A422" s="7">
        <v>5</v>
      </c>
      <c r="B422" s="7" t="s">
        <v>1438</v>
      </c>
      <c r="C422" s="7">
        <v>5</v>
      </c>
      <c r="D422" s="39">
        <v>87.75</v>
      </c>
      <c r="E422" s="39">
        <v>56.5</v>
      </c>
      <c r="F422" s="39">
        <v>100</v>
      </c>
      <c r="G422" s="39"/>
      <c r="H422" s="7"/>
      <c r="I422" s="35"/>
    </row>
    <row r="423" customHeight="1" spans="1:9">
      <c r="A423" s="7">
        <v>6</v>
      </c>
      <c r="B423" s="7" t="s">
        <v>1439</v>
      </c>
      <c r="C423" s="7">
        <v>6</v>
      </c>
      <c r="D423" s="39">
        <v>89.75</v>
      </c>
      <c r="E423" s="39">
        <v>76</v>
      </c>
      <c r="F423" s="39">
        <v>93.5</v>
      </c>
      <c r="G423" s="39"/>
      <c r="H423" s="149"/>
      <c r="I423" s="35"/>
    </row>
    <row r="424" customHeight="1" spans="1:9">
      <c r="A424" s="7">
        <v>7</v>
      </c>
      <c r="B424" s="7" t="s">
        <v>1440</v>
      </c>
      <c r="C424" s="7">
        <v>7</v>
      </c>
      <c r="D424" s="39">
        <v>94.5</v>
      </c>
      <c r="E424" s="39">
        <v>88</v>
      </c>
      <c r="F424" s="39">
        <v>97.5</v>
      </c>
      <c r="G424" s="39"/>
      <c r="H424" s="7"/>
      <c r="I424" s="35"/>
    </row>
    <row r="425" customHeight="1" spans="1:9">
      <c r="A425" s="7">
        <v>8</v>
      </c>
      <c r="B425" s="7" t="s">
        <v>1441</v>
      </c>
      <c r="C425" s="7">
        <v>8</v>
      </c>
      <c r="D425" s="39">
        <v>92</v>
      </c>
      <c r="E425" s="39">
        <v>89.5</v>
      </c>
      <c r="F425" s="39">
        <v>100</v>
      </c>
      <c r="G425" s="39"/>
      <c r="H425" s="7"/>
      <c r="I425" s="35"/>
    </row>
    <row r="426" customHeight="1" spans="1:9">
      <c r="A426" s="7">
        <v>9</v>
      </c>
      <c r="B426" s="7" t="s">
        <v>1442</v>
      </c>
      <c r="C426" s="7">
        <v>9</v>
      </c>
      <c r="D426" s="39">
        <v>83</v>
      </c>
      <c r="E426" s="39">
        <v>77.5</v>
      </c>
      <c r="F426" s="39">
        <v>87.5</v>
      </c>
      <c r="G426" s="39"/>
      <c r="H426" s="7"/>
      <c r="I426" s="35"/>
    </row>
    <row r="427" customHeight="1" spans="1:9">
      <c r="A427" s="7">
        <v>10</v>
      </c>
      <c r="B427" s="7" t="s">
        <v>1443</v>
      </c>
      <c r="C427" s="7">
        <v>10</v>
      </c>
      <c r="D427" s="39">
        <v>42</v>
      </c>
      <c r="E427" s="39">
        <v>51</v>
      </c>
      <c r="F427" s="39">
        <v>64.5</v>
      </c>
      <c r="G427" s="39"/>
      <c r="H427" s="7"/>
      <c r="I427" s="35"/>
    </row>
    <row r="428" customHeight="1" spans="1:9">
      <c r="A428" s="7">
        <v>11</v>
      </c>
      <c r="B428" s="7" t="s">
        <v>1444</v>
      </c>
      <c r="C428" s="7">
        <v>11</v>
      </c>
      <c r="D428" s="39">
        <v>78.75</v>
      </c>
      <c r="E428" s="39">
        <v>88</v>
      </c>
      <c r="F428" s="39">
        <v>92</v>
      </c>
      <c r="G428" s="39"/>
      <c r="H428" s="7"/>
      <c r="I428" s="35"/>
    </row>
    <row r="429" customHeight="1" spans="1:9">
      <c r="A429" s="7">
        <v>12</v>
      </c>
      <c r="B429" s="7" t="s">
        <v>1445</v>
      </c>
      <c r="C429" s="7">
        <v>12</v>
      </c>
      <c r="D429" s="39">
        <v>86.5</v>
      </c>
      <c r="E429" s="39">
        <v>78</v>
      </c>
      <c r="F429" s="39">
        <v>94.5</v>
      </c>
      <c r="G429" s="39"/>
      <c r="H429" s="7"/>
      <c r="I429" s="35"/>
    </row>
    <row r="430" customHeight="1" spans="1:9">
      <c r="A430" s="7">
        <v>13</v>
      </c>
      <c r="B430" s="7" t="s">
        <v>1446</v>
      </c>
      <c r="C430" s="7">
        <v>13</v>
      </c>
      <c r="D430" s="39">
        <v>69.5</v>
      </c>
      <c r="E430" s="39">
        <v>76.5</v>
      </c>
      <c r="F430" s="39">
        <v>89</v>
      </c>
      <c r="G430" s="39"/>
      <c r="H430" s="7"/>
      <c r="I430" s="35"/>
    </row>
    <row r="431" customHeight="1" spans="1:9">
      <c r="A431" s="7">
        <v>14</v>
      </c>
      <c r="B431" s="7" t="s">
        <v>1447</v>
      </c>
      <c r="C431" s="7">
        <v>14</v>
      </c>
      <c r="D431" s="39">
        <v>75</v>
      </c>
      <c r="E431" s="39">
        <v>81.5</v>
      </c>
      <c r="F431" s="39">
        <v>78.5</v>
      </c>
      <c r="G431" s="39"/>
      <c r="H431" s="7"/>
      <c r="I431" s="35"/>
    </row>
    <row r="432" customHeight="1" spans="1:9">
      <c r="A432" s="7">
        <v>15</v>
      </c>
      <c r="B432" s="7" t="s">
        <v>1448</v>
      </c>
      <c r="C432" s="7">
        <v>15</v>
      </c>
      <c r="D432" s="39">
        <v>91.5</v>
      </c>
      <c r="E432" s="39">
        <v>84.5</v>
      </c>
      <c r="F432" s="39">
        <v>97.5</v>
      </c>
      <c r="G432" s="39"/>
      <c r="H432" s="7"/>
      <c r="I432" s="35"/>
    </row>
    <row r="433" customHeight="1" spans="1:9">
      <c r="A433" s="7">
        <v>16</v>
      </c>
      <c r="B433" s="7" t="s">
        <v>1449</v>
      </c>
      <c r="C433" s="7">
        <v>16</v>
      </c>
      <c r="D433" s="39">
        <v>88.5</v>
      </c>
      <c r="E433" s="39">
        <v>75.5</v>
      </c>
      <c r="F433" s="39">
        <v>90.5</v>
      </c>
      <c r="G433" s="39"/>
      <c r="H433" s="7"/>
      <c r="I433" s="35"/>
    </row>
    <row r="434" customHeight="1" spans="1:9">
      <c r="A434" s="7">
        <v>17</v>
      </c>
      <c r="B434" s="7" t="s">
        <v>1450</v>
      </c>
      <c r="C434" s="7">
        <v>17</v>
      </c>
      <c r="D434" s="39">
        <v>85.5</v>
      </c>
      <c r="E434" s="39">
        <v>86.5</v>
      </c>
      <c r="F434" s="39">
        <v>96</v>
      </c>
      <c r="G434" s="39"/>
      <c r="H434" s="7"/>
      <c r="I434" s="35"/>
    </row>
    <row r="435" customHeight="1" spans="1:9">
      <c r="A435" s="7">
        <v>18</v>
      </c>
      <c r="B435" s="7" t="s">
        <v>1451</v>
      </c>
      <c r="C435" s="7">
        <v>18</v>
      </c>
      <c r="D435" s="39">
        <v>45.5</v>
      </c>
      <c r="E435" s="39">
        <v>83.5</v>
      </c>
      <c r="F435" s="39">
        <v>78.5</v>
      </c>
      <c r="G435" s="39"/>
      <c r="H435" s="7"/>
      <c r="I435" s="35"/>
    </row>
    <row r="436" customHeight="1" spans="1:9">
      <c r="A436" s="7">
        <v>19</v>
      </c>
      <c r="B436" s="7" t="s">
        <v>1452</v>
      </c>
      <c r="C436" s="7">
        <v>19</v>
      </c>
      <c r="D436" s="39">
        <v>97.5</v>
      </c>
      <c r="E436" s="39">
        <v>80.5</v>
      </c>
      <c r="F436" s="39">
        <v>100</v>
      </c>
      <c r="G436" s="39"/>
      <c r="H436" s="7"/>
      <c r="I436" s="35"/>
    </row>
    <row r="437" customHeight="1" spans="1:9">
      <c r="A437" s="7">
        <v>20</v>
      </c>
      <c r="B437" s="7" t="s">
        <v>1453</v>
      </c>
      <c r="C437" s="7">
        <v>20</v>
      </c>
      <c r="D437" s="39">
        <v>51</v>
      </c>
      <c r="E437" s="39">
        <v>60</v>
      </c>
      <c r="F437" s="39">
        <v>55.5</v>
      </c>
      <c r="G437" s="39"/>
      <c r="H437" s="7"/>
      <c r="I437" s="35"/>
    </row>
    <row r="438" customHeight="1" spans="1:9">
      <c r="A438" s="7">
        <v>21</v>
      </c>
      <c r="B438" s="7" t="s">
        <v>1454</v>
      </c>
      <c r="C438" s="7">
        <v>21</v>
      </c>
      <c r="D438" s="39">
        <v>87.75</v>
      </c>
      <c r="E438" s="64" t="s">
        <v>288</v>
      </c>
      <c r="F438" s="39">
        <v>98.5</v>
      </c>
      <c r="G438" s="39"/>
      <c r="H438" s="7"/>
      <c r="I438" s="35"/>
    </row>
    <row r="439" customHeight="1" spans="1:9">
      <c r="A439" s="7">
        <v>22</v>
      </c>
      <c r="B439" s="7" t="s">
        <v>1455</v>
      </c>
      <c r="C439" s="7">
        <v>22</v>
      </c>
      <c r="D439" s="39">
        <v>57.25</v>
      </c>
      <c r="E439" s="39">
        <v>61.5</v>
      </c>
      <c r="F439" s="39">
        <v>57.5</v>
      </c>
      <c r="G439" s="39"/>
      <c r="H439" s="7"/>
      <c r="I439" s="35"/>
    </row>
    <row r="440" customHeight="1" spans="1:9">
      <c r="A440" s="7">
        <v>23</v>
      </c>
      <c r="B440" s="138" t="s">
        <v>1456</v>
      </c>
      <c r="C440" s="7">
        <v>23</v>
      </c>
      <c r="D440" s="39">
        <v>94</v>
      </c>
      <c r="E440" s="39">
        <v>78.5</v>
      </c>
      <c r="F440" s="39">
        <v>100</v>
      </c>
      <c r="G440" s="39"/>
      <c r="H440" s="7"/>
      <c r="I440" s="35"/>
    </row>
    <row r="441" customHeight="1" spans="1:9">
      <c r="A441" s="7">
        <v>24</v>
      </c>
      <c r="B441" s="138" t="s">
        <v>1457</v>
      </c>
      <c r="C441" s="7">
        <v>24</v>
      </c>
      <c r="D441" s="39">
        <v>89.75</v>
      </c>
      <c r="E441" s="39">
        <v>90.5</v>
      </c>
      <c r="F441" s="39">
        <v>98.5</v>
      </c>
      <c r="G441" s="39"/>
      <c r="H441" s="7"/>
      <c r="I441" s="35"/>
    </row>
    <row r="442" customHeight="1" spans="1:9">
      <c r="A442" s="7">
        <v>25</v>
      </c>
      <c r="B442" s="138" t="s">
        <v>1458</v>
      </c>
      <c r="C442" s="7">
        <v>25</v>
      </c>
      <c r="D442" s="39">
        <v>73.75</v>
      </c>
      <c r="E442" s="39">
        <v>85.5</v>
      </c>
      <c r="F442" s="39">
        <v>92.5</v>
      </c>
      <c r="G442" s="39"/>
      <c r="H442" s="7"/>
      <c r="I442" s="35"/>
    </row>
    <row r="443" customHeight="1" spans="1:9">
      <c r="A443" s="7">
        <v>26</v>
      </c>
      <c r="B443" s="185" t="s">
        <v>1459</v>
      </c>
      <c r="C443" s="7">
        <v>26</v>
      </c>
      <c r="D443" s="39">
        <v>94.5</v>
      </c>
      <c r="E443" s="39">
        <v>91.5</v>
      </c>
      <c r="F443" s="39">
        <v>99</v>
      </c>
      <c r="G443" s="39"/>
      <c r="H443" s="7"/>
      <c r="I443" s="35"/>
    </row>
    <row r="444" customHeight="1" spans="1:9">
      <c r="A444" s="7">
        <v>27</v>
      </c>
      <c r="B444" s="138" t="s">
        <v>1460</v>
      </c>
      <c r="C444" s="7">
        <v>27</v>
      </c>
      <c r="D444" s="39">
        <v>68.5</v>
      </c>
      <c r="E444" s="39">
        <v>77</v>
      </c>
      <c r="F444" s="39">
        <v>85.5</v>
      </c>
      <c r="G444" s="39"/>
      <c r="H444" s="7"/>
      <c r="I444" s="35"/>
    </row>
    <row r="445" customHeight="1" spans="1:9">
      <c r="A445" s="7">
        <v>28</v>
      </c>
      <c r="B445" s="138" t="s">
        <v>1461</v>
      </c>
      <c r="C445" s="7">
        <v>28</v>
      </c>
      <c r="D445" s="39">
        <v>84</v>
      </c>
      <c r="E445" s="39">
        <v>88.5</v>
      </c>
      <c r="F445" s="39">
        <v>94.5</v>
      </c>
      <c r="G445" s="39"/>
      <c r="H445" s="7"/>
      <c r="I445" s="35"/>
    </row>
    <row r="446" customHeight="1" spans="1:9">
      <c r="A446" s="7">
        <v>29</v>
      </c>
      <c r="B446" s="138" t="s">
        <v>1462</v>
      </c>
      <c r="C446" s="7">
        <v>29</v>
      </c>
      <c r="D446" s="39">
        <v>95.5</v>
      </c>
      <c r="E446" s="39">
        <v>87</v>
      </c>
      <c r="F446" s="39">
        <v>99</v>
      </c>
      <c r="G446" s="39"/>
      <c r="H446" s="7"/>
      <c r="I446" s="35"/>
    </row>
    <row r="447" customHeight="1" spans="1:9">
      <c r="A447" s="7">
        <v>30</v>
      </c>
      <c r="B447" s="138" t="s">
        <v>1463</v>
      </c>
      <c r="C447" s="7">
        <v>30</v>
      </c>
      <c r="D447" s="39">
        <v>91.75</v>
      </c>
      <c r="E447" s="39">
        <v>91</v>
      </c>
      <c r="F447" s="39">
        <v>98.5</v>
      </c>
      <c r="G447" s="39"/>
      <c r="H447" s="7"/>
      <c r="I447" s="35"/>
    </row>
    <row r="448" customHeight="1" spans="1:9">
      <c r="A448" s="7">
        <v>31</v>
      </c>
      <c r="B448" s="138" t="s">
        <v>1464</v>
      </c>
      <c r="C448" s="7">
        <v>31</v>
      </c>
      <c r="D448" s="39">
        <v>71.25</v>
      </c>
      <c r="E448" s="39">
        <v>68.5</v>
      </c>
      <c r="F448" s="39">
        <v>93.5</v>
      </c>
      <c r="G448" s="39"/>
      <c r="H448" s="7"/>
      <c r="I448" s="35"/>
    </row>
    <row r="449" customHeight="1" spans="1:9">
      <c r="A449" s="7">
        <v>32</v>
      </c>
      <c r="B449" s="138" t="s">
        <v>1465</v>
      </c>
      <c r="C449" s="7">
        <v>32</v>
      </c>
      <c r="D449" s="39">
        <v>90.25</v>
      </c>
      <c r="E449" s="39">
        <v>79.5</v>
      </c>
      <c r="F449" s="39">
        <v>94.5</v>
      </c>
      <c r="G449" s="39"/>
      <c r="H449" s="7"/>
      <c r="I449" s="35"/>
    </row>
    <row r="450" customHeight="1" spans="1:9">
      <c r="A450" s="7">
        <v>33</v>
      </c>
      <c r="B450" s="138" t="s">
        <v>1466</v>
      </c>
      <c r="C450" s="7">
        <v>33</v>
      </c>
      <c r="D450" s="39">
        <v>90</v>
      </c>
      <c r="E450" s="39">
        <v>88.5</v>
      </c>
      <c r="F450" s="39">
        <v>98</v>
      </c>
      <c r="G450" s="39"/>
      <c r="H450" s="7"/>
      <c r="I450" s="35"/>
    </row>
    <row r="451" customHeight="1" spans="1:9">
      <c r="A451" s="7">
        <v>34</v>
      </c>
      <c r="B451" s="138" t="s">
        <v>1467</v>
      </c>
      <c r="C451" s="7">
        <v>34</v>
      </c>
      <c r="D451" s="39">
        <v>91.5</v>
      </c>
      <c r="E451" s="39">
        <v>86</v>
      </c>
      <c r="F451" s="39">
        <v>99</v>
      </c>
      <c r="G451" s="39"/>
      <c r="H451" s="7"/>
      <c r="I451" s="35"/>
    </row>
    <row r="452" customHeight="1" spans="1:9">
      <c r="A452" s="7">
        <v>35</v>
      </c>
      <c r="B452" s="138" t="s">
        <v>1468</v>
      </c>
      <c r="C452" s="7">
        <v>35</v>
      </c>
      <c r="D452" s="39">
        <v>94</v>
      </c>
      <c r="E452" s="39">
        <v>89.5</v>
      </c>
      <c r="F452" s="39">
        <v>99</v>
      </c>
      <c r="G452" s="39"/>
      <c r="H452" s="7"/>
      <c r="I452" s="35"/>
    </row>
    <row r="453" customHeight="1" spans="1:9">
      <c r="A453" s="7">
        <v>36</v>
      </c>
      <c r="B453" s="138" t="s">
        <v>1469</v>
      </c>
      <c r="C453" s="7">
        <v>36</v>
      </c>
      <c r="D453" s="39">
        <v>94</v>
      </c>
      <c r="E453" s="39">
        <v>91</v>
      </c>
      <c r="F453" s="39">
        <v>97</v>
      </c>
      <c r="G453" s="39"/>
      <c r="H453" s="7"/>
      <c r="I453" s="35"/>
    </row>
    <row r="454" customHeight="1" spans="1:9">
      <c r="A454" s="7">
        <v>37</v>
      </c>
      <c r="B454" s="138" t="s">
        <v>1470</v>
      </c>
      <c r="C454" s="7">
        <v>37</v>
      </c>
      <c r="D454" s="39">
        <v>89</v>
      </c>
      <c r="E454" s="39">
        <v>90.5</v>
      </c>
      <c r="F454" s="39">
        <v>100</v>
      </c>
      <c r="G454" s="39"/>
      <c r="H454" s="7"/>
      <c r="I454" s="35"/>
    </row>
    <row r="455" customHeight="1" spans="1:9">
      <c r="A455" s="7">
        <v>38</v>
      </c>
      <c r="B455" s="138" t="s">
        <v>1471</v>
      </c>
      <c r="C455" s="7">
        <v>38</v>
      </c>
      <c r="D455" s="39">
        <v>90</v>
      </c>
      <c r="E455" s="39">
        <v>82.5</v>
      </c>
      <c r="F455" s="39">
        <v>93</v>
      </c>
      <c r="G455" s="39"/>
      <c r="H455" s="7"/>
      <c r="I455" s="35"/>
    </row>
    <row r="456" customHeight="1" spans="1:9">
      <c r="A456" s="7">
        <v>39</v>
      </c>
      <c r="B456" s="7" t="s">
        <v>1472</v>
      </c>
      <c r="C456" s="7">
        <v>39</v>
      </c>
      <c r="D456" s="39">
        <v>91.5</v>
      </c>
      <c r="E456" s="39">
        <v>87</v>
      </c>
      <c r="F456" s="39">
        <v>98</v>
      </c>
      <c r="G456" s="39"/>
      <c r="H456" s="7"/>
      <c r="I456" s="35"/>
    </row>
    <row r="457" customHeight="1" spans="1:9">
      <c r="A457" s="7">
        <v>40</v>
      </c>
      <c r="B457" s="7" t="s">
        <v>1473</v>
      </c>
      <c r="C457" s="7">
        <v>40</v>
      </c>
      <c r="D457" s="39">
        <v>19.5</v>
      </c>
      <c r="E457" s="39">
        <v>24</v>
      </c>
      <c r="F457" s="39">
        <v>53.5</v>
      </c>
      <c r="G457" s="39"/>
      <c r="H457" s="7"/>
      <c r="I457" s="35"/>
    </row>
    <row r="458" customHeight="1" spans="1:9">
      <c r="A458" s="7">
        <v>41</v>
      </c>
      <c r="B458" s="7" t="s">
        <v>1474</v>
      </c>
      <c r="C458" s="7">
        <v>41</v>
      </c>
      <c r="D458" s="39">
        <v>87.25</v>
      </c>
      <c r="E458" s="39">
        <v>83.5</v>
      </c>
      <c r="F458" s="39">
        <v>97</v>
      </c>
      <c r="G458" s="39"/>
      <c r="H458" s="186"/>
      <c r="I458" s="35"/>
    </row>
    <row r="459" customHeight="1" spans="1:9">
      <c r="A459" s="7">
        <v>42</v>
      </c>
      <c r="B459" s="7" t="s">
        <v>1475</v>
      </c>
      <c r="C459" s="7">
        <v>42</v>
      </c>
      <c r="D459" s="39">
        <v>97.5</v>
      </c>
      <c r="E459" s="39">
        <v>91</v>
      </c>
      <c r="F459" s="34">
        <v>100</v>
      </c>
      <c r="G459" s="39"/>
      <c r="H459" s="7"/>
      <c r="I459" s="35"/>
    </row>
    <row r="460" customHeight="1" spans="1:9">
      <c r="A460" s="7">
        <v>43</v>
      </c>
      <c r="B460" s="7" t="s">
        <v>1476</v>
      </c>
      <c r="C460" s="7">
        <v>43</v>
      </c>
      <c r="D460" s="39">
        <v>93.5</v>
      </c>
      <c r="E460" s="39">
        <v>93.5</v>
      </c>
      <c r="F460" s="39">
        <v>98</v>
      </c>
      <c r="G460" s="39"/>
      <c r="H460" s="7"/>
      <c r="I460" s="35"/>
    </row>
    <row r="461" customHeight="1" spans="1:9">
      <c r="A461" s="7">
        <v>44</v>
      </c>
      <c r="B461" s="68" t="s">
        <v>1477</v>
      </c>
      <c r="C461" s="7">
        <v>44</v>
      </c>
      <c r="D461" s="187">
        <v>89.5</v>
      </c>
      <c r="E461" s="39">
        <v>76</v>
      </c>
      <c r="F461" s="39">
        <v>96</v>
      </c>
      <c r="G461" s="39"/>
      <c r="H461" s="7"/>
      <c r="I461" s="35"/>
    </row>
    <row r="462" customHeight="1" spans="1:9">
      <c r="A462" s="7">
        <v>45</v>
      </c>
      <c r="B462" s="68" t="s">
        <v>1478</v>
      </c>
      <c r="C462" s="7">
        <v>45</v>
      </c>
      <c r="D462" s="97">
        <v>87</v>
      </c>
      <c r="E462" s="97">
        <v>82</v>
      </c>
      <c r="F462" s="97">
        <v>96</v>
      </c>
      <c r="G462" s="39"/>
      <c r="H462" s="7" t="s">
        <v>738</v>
      </c>
      <c r="I462" s="35"/>
    </row>
    <row r="463" customHeight="1" spans="1:9">
      <c r="A463" s="7">
        <v>46</v>
      </c>
      <c r="B463" s="68" t="s">
        <v>1479</v>
      </c>
      <c r="C463" s="7">
        <v>46</v>
      </c>
      <c r="D463" s="97">
        <v>97</v>
      </c>
      <c r="E463" s="97">
        <v>86</v>
      </c>
      <c r="F463" s="97">
        <v>98.5</v>
      </c>
      <c r="G463" s="39"/>
      <c r="H463" s="7" t="s">
        <v>738</v>
      </c>
      <c r="I463" s="35"/>
    </row>
    <row r="464" customHeight="1" spans="1:9">
      <c r="A464" s="7"/>
      <c r="B464" s="125" t="s">
        <v>90</v>
      </c>
      <c r="C464" s="169"/>
      <c r="D464" s="7">
        <f>SUM(D418:D463)</f>
        <v>3819</v>
      </c>
      <c r="E464" s="7">
        <f>SUM(E418:E463)</f>
        <v>3626</v>
      </c>
      <c r="F464" s="7">
        <f>SUM(F418:F463)</f>
        <v>4232.5</v>
      </c>
      <c r="G464" s="7"/>
      <c r="H464" s="7"/>
      <c r="I464" s="35"/>
    </row>
    <row r="465" customHeight="1" spans="1:9">
      <c r="A465" s="7"/>
      <c r="B465" s="125" t="s">
        <v>91</v>
      </c>
      <c r="C465" s="169"/>
      <c r="D465" s="10">
        <f>AVERAGE(D418:D463)</f>
        <v>83.0217391304348</v>
      </c>
      <c r="E465" s="10">
        <f>AVERAGE(E418:E463)</f>
        <v>80.5777777777778</v>
      </c>
      <c r="F465" s="10">
        <f>AVERAGE(F418:F463)</f>
        <v>92.0108695652174</v>
      </c>
      <c r="G465" s="50" t="e">
        <f>AVERAGE(G420:G463)</f>
        <v>#DIV/0!</v>
      </c>
      <c r="H465" s="7"/>
      <c r="I465" s="35"/>
    </row>
    <row r="466" customHeight="1" spans="1:9">
      <c r="A466" s="7"/>
      <c r="B466" s="125" t="s">
        <v>181</v>
      </c>
      <c r="C466" s="169"/>
      <c r="D466" s="15">
        <f>COUNTIF(D418:D463,"&gt;=85")</f>
        <v>32</v>
      </c>
      <c r="E466" s="15">
        <f>COUNTIF(E418:E463,"&gt;=85")</f>
        <v>22</v>
      </c>
      <c r="F466" s="15">
        <f>COUNTIF(F418:F463,"&gt;=85")</f>
        <v>40</v>
      </c>
      <c r="G466" s="52">
        <f>COUNTIFS(G417:G461,"&gt;=270")</f>
        <v>0</v>
      </c>
      <c r="H466" s="7"/>
      <c r="I466" s="35"/>
    </row>
    <row r="467" customHeight="1" spans="1:9">
      <c r="A467" s="7"/>
      <c r="B467" s="125" t="s">
        <v>1151</v>
      </c>
      <c r="C467" s="169"/>
      <c r="D467" s="15">
        <f>COUNTIF(D418:D463,"&gt;=75")-D466</f>
        <v>4</v>
      </c>
      <c r="E467" s="15">
        <f>COUNTIF(E418:E463,"&gt;=75")-E466</f>
        <v>16</v>
      </c>
      <c r="F467" s="15">
        <f>COUNTIF(F418:F463,"&gt;=75")-F466</f>
        <v>2</v>
      </c>
      <c r="G467" s="52">
        <f>COUNTIFS(G418:G461,"&gt;=225",G418:G461,"&lt;270")</f>
        <v>0</v>
      </c>
      <c r="H467" s="7"/>
      <c r="I467" s="35"/>
    </row>
    <row r="468" customHeight="1" spans="1:9">
      <c r="A468" s="7"/>
      <c r="B468" s="125" t="s">
        <v>1152</v>
      </c>
      <c r="C468" s="169"/>
      <c r="D468" s="15">
        <f>COUNTIF(D418:D463,"&gt;=60")-D466-D467</f>
        <v>5</v>
      </c>
      <c r="E468" s="15">
        <f>COUNTIF(E418:E463,"&gt;=60")-E466-E467</f>
        <v>4</v>
      </c>
      <c r="F468" s="15">
        <f>COUNTIF(F418:F463,"&gt;=60")-F466-F467</f>
        <v>1</v>
      </c>
      <c r="G468" s="52">
        <f>COUNTIFS(G419:G463,"&gt;=180",G419:G463,"&lt;225")</f>
        <v>0</v>
      </c>
      <c r="H468" s="7"/>
      <c r="I468" s="35"/>
    </row>
    <row r="469" customHeight="1" spans="1:9">
      <c r="A469" s="7"/>
      <c r="B469" s="125" t="s">
        <v>1153</v>
      </c>
      <c r="C469" s="169"/>
      <c r="D469" s="15">
        <f>COUNTIF(D418:D463,"&gt;=40")-D466-D467-D468</f>
        <v>4</v>
      </c>
      <c r="E469" s="15">
        <f>COUNTIF(E418:E463,"&gt;=40")-E466-E467-E468</f>
        <v>2</v>
      </c>
      <c r="F469" s="15">
        <f>COUNTIF(F418:F463,"&gt;=40")-F466-F467-F468</f>
        <v>3</v>
      </c>
      <c r="G469" s="52">
        <f>COUNTIFS(G420:G464,"&gt;=120",G420:G464,"&lt;180")</f>
        <v>0</v>
      </c>
      <c r="H469" s="7"/>
      <c r="I469" s="35"/>
    </row>
    <row r="470" customHeight="1" spans="1:9">
      <c r="A470" s="7"/>
      <c r="B470" s="125" t="s">
        <v>171</v>
      </c>
      <c r="C470" s="169"/>
      <c r="D470" s="15">
        <f>COUNTIF(D418:D463,"&lt;40")</f>
        <v>1</v>
      </c>
      <c r="E470" s="15">
        <f>COUNTIF(E418:E463,"&lt;40")</f>
        <v>1</v>
      </c>
      <c r="F470" s="15">
        <f>COUNTIF(F418:F463,"&lt;40")</f>
        <v>0</v>
      </c>
      <c r="G470" s="15">
        <f>COUNTIF(G418:G463,"&lt;120")</f>
        <v>0</v>
      </c>
      <c r="H470" s="7"/>
      <c r="I470" s="35"/>
    </row>
    <row r="471" customHeight="1" spans="1:9">
      <c r="A471" s="7"/>
      <c r="B471" s="125" t="s">
        <v>96</v>
      </c>
      <c r="C471" s="169"/>
      <c r="D471" s="18">
        <f>D466/SUM(D466:D470)</f>
        <v>0.695652173913044</v>
      </c>
      <c r="E471" s="18">
        <f>E466/SUM(E466:E470)</f>
        <v>0.488888888888889</v>
      </c>
      <c r="F471" s="18">
        <f>F466/SUM(F466:F470)</f>
        <v>0.869565217391304</v>
      </c>
      <c r="G471" s="18" t="e">
        <f>G466/SUM(G466:G470)</f>
        <v>#DIV/0!</v>
      </c>
      <c r="H471" s="7"/>
      <c r="I471" s="35"/>
    </row>
    <row r="472" customHeight="1" spans="1:9">
      <c r="A472" s="7"/>
      <c r="B472" s="125" t="s">
        <v>97</v>
      </c>
      <c r="C472" s="169"/>
      <c r="D472" s="18">
        <f>SUM(D466:D468)/SUM(D466:D470)</f>
        <v>0.891304347826087</v>
      </c>
      <c r="E472" s="18">
        <f>SUM(E466:E468)/SUM(E466:E470)</f>
        <v>0.933333333333333</v>
      </c>
      <c r="F472" s="18">
        <f>SUM(F466:F468)/SUM(F466:F470)</f>
        <v>0.934782608695652</v>
      </c>
      <c r="G472" s="7"/>
      <c r="H472" s="7"/>
      <c r="I472" s="35"/>
    </row>
    <row r="473" customHeight="1" spans="1:9">
      <c r="A473" s="7"/>
      <c r="B473" s="125" t="s">
        <v>98</v>
      </c>
      <c r="C473" s="169"/>
      <c r="D473" s="21">
        <f>STDEV(D418:D463)</f>
        <v>16.7444705704895</v>
      </c>
      <c r="E473" s="21">
        <f>STDEV(E418:E463)</f>
        <v>13.0375138610384</v>
      </c>
      <c r="F473" s="21">
        <f>STDEV(F418:F463)</f>
        <v>11.9040091894541</v>
      </c>
      <c r="G473" s="21" t="e">
        <f>STDEV(G418:G463)</f>
        <v>#DIV/0!</v>
      </c>
      <c r="H473" s="7"/>
      <c r="I473" s="35"/>
    </row>
    <row r="477" ht="18.75" customHeight="1" spans="1:8">
      <c r="A477" s="36" t="s">
        <v>1480</v>
      </c>
      <c r="B477" s="36"/>
      <c r="C477" s="36"/>
      <c r="D477" s="36"/>
      <c r="E477" s="36"/>
      <c r="F477" s="36"/>
      <c r="G477" s="36"/>
      <c r="H477" s="36"/>
    </row>
    <row r="478" customHeight="1" spans="1:8">
      <c r="A478" s="7" t="s">
        <v>245</v>
      </c>
      <c r="B478" s="125" t="s">
        <v>246</v>
      </c>
      <c r="C478" s="125" t="s">
        <v>646</v>
      </c>
      <c r="D478" s="125" t="s">
        <v>1</v>
      </c>
      <c r="E478" s="77" t="s">
        <v>99</v>
      </c>
      <c r="F478" s="77" t="s">
        <v>124</v>
      </c>
      <c r="G478" s="77" t="s">
        <v>90</v>
      </c>
      <c r="H478" s="77" t="s">
        <v>647</v>
      </c>
    </row>
    <row r="479" customHeight="1" spans="1:8">
      <c r="A479" s="7">
        <v>1</v>
      </c>
      <c r="B479" s="7" t="s">
        <v>1481</v>
      </c>
      <c r="C479" s="7">
        <v>1</v>
      </c>
      <c r="D479" s="39">
        <v>95.75</v>
      </c>
      <c r="E479" s="39">
        <v>81</v>
      </c>
      <c r="F479" s="39">
        <v>99</v>
      </c>
      <c r="G479" s="39"/>
      <c r="H479" s="7"/>
    </row>
    <row r="480" customHeight="1" spans="1:8">
      <c r="A480" s="7">
        <v>2</v>
      </c>
      <c r="B480" s="7" t="s">
        <v>1482</v>
      </c>
      <c r="C480" s="7">
        <v>2</v>
      </c>
      <c r="D480" s="39">
        <v>99</v>
      </c>
      <c r="E480" s="39">
        <v>100</v>
      </c>
      <c r="F480" s="39">
        <v>99</v>
      </c>
      <c r="G480" s="39"/>
      <c r="H480" s="7"/>
    </row>
    <row r="481" customHeight="1" spans="1:8">
      <c r="A481" s="7">
        <v>3</v>
      </c>
      <c r="B481" s="7" t="s">
        <v>1483</v>
      </c>
      <c r="C481" s="7">
        <v>3</v>
      </c>
      <c r="D481" s="172" t="s">
        <v>288</v>
      </c>
      <c r="E481" s="39"/>
      <c r="F481" s="39"/>
      <c r="G481" s="39"/>
      <c r="H481" s="7"/>
    </row>
    <row r="482" customHeight="1" spans="1:8">
      <c r="A482" s="7">
        <v>4</v>
      </c>
      <c r="B482" s="7" t="s">
        <v>1484</v>
      </c>
      <c r="C482" s="7">
        <v>4</v>
      </c>
      <c r="D482" s="39">
        <v>86.5</v>
      </c>
      <c r="E482" s="39">
        <v>73.5</v>
      </c>
      <c r="F482" s="39">
        <v>90</v>
      </c>
      <c r="G482" s="39"/>
      <c r="H482" s="7"/>
    </row>
    <row r="483" customHeight="1" spans="1:8">
      <c r="A483" s="7">
        <v>5</v>
      </c>
      <c r="B483" s="7" t="s">
        <v>1485</v>
      </c>
      <c r="C483" s="7">
        <v>5</v>
      </c>
      <c r="D483" s="39">
        <v>96.25</v>
      </c>
      <c r="E483" s="39">
        <v>94</v>
      </c>
      <c r="F483" s="39">
        <v>98.5</v>
      </c>
      <c r="G483" s="39"/>
      <c r="H483" s="7"/>
    </row>
    <row r="484" customHeight="1" spans="1:8">
      <c r="A484" s="7">
        <v>6</v>
      </c>
      <c r="B484" s="7" t="s">
        <v>1486</v>
      </c>
      <c r="C484" s="7">
        <v>6</v>
      </c>
      <c r="D484" s="39">
        <v>86</v>
      </c>
      <c r="E484" s="39">
        <v>77</v>
      </c>
      <c r="F484" s="39">
        <v>95.5</v>
      </c>
      <c r="G484" s="39"/>
      <c r="H484" s="7"/>
    </row>
    <row r="485" customHeight="1" spans="1:8">
      <c r="A485" s="7">
        <v>7</v>
      </c>
      <c r="B485" s="7" t="s">
        <v>1487</v>
      </c>
      <c r="C485" s="7">
        <v>7</v>
      </c>
      <c r="D485" s="39">
        <v>95.5</v>
      </c>
      <c r="E485" s="39">
        <v>99</v>
      </c>
      <c r="F485" s="39">
        <v>99.5</v>
      </c>
      <c r="G485" s="39"/>
      <c r="H485" s="7"/>
    </row>
    <row r="486" customHeight="1" spans="1:8">
      <c r="A486" s="7">
        <v>8</v>
      </c>
      <c r="B486" s="7" t="s">
        <v>1488</v>
      </c>
      <c r="C486" s="7">
        <v>8</v>
      </c>
      <c r="D486" s="39">
        <v>99</v>
      </c>
      <c r="E486" s="39">
        <v>86.5</v>
      </c>
      <c r="F486" s="39">
        <v>97</v>
      </c>
      <c r="G486" s="39"/>
      <c r="H486" s="7"/>
    </row>
    <row r="487" customHeight="1" spans="1:8">
      <c r="A487" s="7">
        <v>9</v>
      </c>
      <c r="B487" s="7" t="s">
        <v>1489</v>
      </c>
      <c r="C487" s="7">
        <v>9</v>
      </c>
      <c r="D487" s="39">
        <v>91</v>
      </c>
      <c r="E487" s="39">
        <v>89.5</v>
      </c>
      <c r="F487" s="39">
        <v>88</v>
      </c>
      <c r="G487" s="39"/>
      <c r="H487" s="7"/>
    </row>
    <row r="488" customHeight="1" spans="1:8">
      <c r="A488" s="7">
        <v>10</v>
      </c>
      <c r="B488" s="7" t="s">
        <v>1490</v>
      </c>
      <c r="C488" s="7">
        <v>10</v>
      </c>
      <c r="D488" s="39">
        <v>97</v>
      </c>
      <c r="E488" s="39">
        <v>93</v>
      </c>
      <c r="F488" s="39">
        <v>99</v>
      </c>
      <c r="G488" s="39"/>
      <c r="H488" s="7"/>
    </row>
    <row r="489" customHeight="1" spans="1:8">
      <c r="A489" s="7">
        <v>11</v>
      </c>
      <c r="B489" s="7" t="s">
        <v>1491</v>
      </c>
      <c r="C489" s="7">
        <v>11</v>
      </c>
      <c r="D489" s="39">
        <v>97</v>
      </c>
      <c r="E489" s="39">
        <v>95.5</v>
      </c>
      <c r="F489" s="39">
        <v>98.5</v>
      </c>
      <c r="G489" s="39"/>
      <c r="H489" s="7"/>
    </row>
    <row r="490" customHeight="1" spans="1:8">
      <c r="A490" s="7">
        <v>12</v>
      </c>
      <c r="B490" s="7" t="s">
        <v>1492</v>
      </c>
      <c r="C490" s="7">
        <v>12</v>
      </c>
      <c r="D490" s="39">
        <v>93.5</v>
      </c>
      <c r="E490" s="39">
        <v>91</v>
      </c>
      <c r="F490" s="39">
        <v>98.5</v>
      </c>
      <c r="G490" s="39"/>
      <c r="H490" s="7"/>
    </row>
    <row r="491" customHeight="1" spans="1:8">
      <c r="A491" s="7">
        <v>13</v>
      </c>
      <c r="B491" s="7" t="s">
        <v>1493</v>
      </c>
      <c r="C491" s="7">
        <v>13</v>
      </c>
      <c r="D491" s="39">
        <v>92.25</v>
      </c>
      <c r="E491" s="39">
        <v>85.5</v>
      </c>
      <c r="F491" s="39">
        <v>98</v>
      </c>
      <c r="G491" s="39"/>
      <c r="H491" s="7"/>
    </row>
    <row r="492" customHeight="1" spans="1:8">
      <c r="A492" s="7">
        <v>14</v>
      </c>
      <c r="B492" s="7" t="s">
        <v>1494</v>
      </c>
      <c r="C492" s="7">
        <v>14</v>
      </c>
      <c r="D492" s="39">
        <v>93.5</v>
      </c>
      <c r="E492" s="39">
        <v>75.5</v>
      </c>
      <c r="F492" s="39">
        <v>95.5</v>
      </c>
      <c r="G492" s="39"/>
      <c r="H492" s="7"/>
    </row>
    <row r="493" customHeight="1" spans="1:8">
      <c r="A493" s="7">
        <v>15</v>
      </c>
      <c r="B493" s="7" t="s">
        <v>1495</v>
      </c>
      <c r="C493" s="7">
        <v>15</v>
      </c>
      <c r="D493" s="39">
        <v>82.5</v>
      </c>
      <c r="E493" s="39">
        <v>81</v>
      </c>
      <c r="F493" s="39">
        <v>91.5</v>
      </c>
      <c r="G493" s="39"/>
      <c r="H493" s="7"/>
    </row>
    <row r="494" customHeight="1" spans="1:8">
      <c r="A494" s="7">
        <v>16</v>
      </c>
      <c r="B494" s="7" t="s">
        <v>1496</v>
      </c>
      <c r="C494" s="7">
        <v>16</v>
      </c>
      <c r="D494" s="39">
        <v>97.5</v>
      </c>
      <c r="E494" s="39">
        <v>95.5</v>
      </c>
      <c r="F494" s="39">
        <v>97</v>
      </c>
      <c r="G494" s="39"/>
      <c r="H494" s="7"/>
    </row>
    <row r="495" customHeight="1" spans="1:8">
      <c r="A495" s="7">
        <v>17</v>
      </c>
      <c r="B495" s="7" t="s">
        <v>1497</v>
      </c>
      <c r="C495" s="7">
        <v>17</v>
      </c>
      <c r="D495" s="39">
        <v>85.5</v>
      </c>
      <c r="E495" s="39">
        <v>85.5</v>
      </c>
      <c r="F495" s="39">
        <v>96.5</v>
      </c>
      <c r="G495" s="39"/>
      <c r="H495" s="7"/>
    </row>
    <row r="496" customHeight="1" spans="1:8">
      <c r="A496" s="7">
        <v>18</v>
      </c>
      <c r="B496" s="7" t="s">
        <v>1498</v>
      </c>
      <c r="C496" s="7">
        <v>18</v>
      </c>
      <c r="D496" s="39">
        <v>18.25</v>
      </c>
      <c r="E496" s="39">
        <v>32</v>
      </c>
      <c r="F496" s="39">
        <v>71</v>
      </c>
      <c r="G496" s="39"/>
      <c r="H496" s="7"/>
    </row>
    <row r="497" customHeight="1" spans="1:8">
      <c r="A497" s="7">
        <v>19</v>
      </c>
      <c r="B497" s="7" t="s">
        <v>1499</v>
      </c>
      <c r="C497" s="7">
        <v>19</v>
      </c>
      <c r="D497" s="39">
        <v>88</v>
      </c>
      <c r="E497" s="39">
        <v>81</v>
      </c>
      <c r="F497" s="39">
        <v>95</v>
      </c>
      <c r="G497" s="39"/>
      <c r="H497" s="7"/>
    </row>
    <row r="498" customHeight="1" spans="1:8">
      <c r="A498" s="7">
        <v>20</v>
      </c>
      <c r="B498" s="7" t="s">
        <v>1500</v>
      </c>
      <c r="C498" s="7">
        <v>20</v>
      </c>
      <c r="D498" s="39">
        <v>50.75</v>
      </c>
      <c r="E498" s="39">
        <v>53.5</v>
      </c>
      <c r="F498" s="39">
        <v>81.5</v>
      </c>
      <c r="G498" s="39"/>
      <c r="H498" s="7"/>
    </row>
    <row r="499" customHeight="1" spans="1:8">
      <c r="A499" s="7">
        <v>21</v>
      </c>
      <c r="B499" s="7" t="s">
        <v>1501</v>
      </c>
      <c r="C499" s="7">
        <v>21</v>
      </c>
      <c r="D499" s="39">
        <v>64.75</v>
      </c>
      <c r="E499" s="39">
        <v>69</v>
      </c>
      <c r="F499" s="39">
        <v>81.5</v>
      </c>
      <c r="G499" s="39"/>
      <c r="H499" s="7"/>
    </row>
    <row r="500" customHeight="1" spans="1:8">
      <c r="A500" s="7">
        <v>22</v>
      </c>
      <c r="B500" s="7" t="s">
        <v>1502</v>
      </c>
      <c r="C500" s="7">
        <v>22</v>
      </c>
      <c r="D500" s="39">
        <v>62.25</v>
      </c>
      <c r="E500" s="39">
        <v>74</v>
      </c>
      <c r="F500" s="39">
        <v>83.5</v>
      </c>
      <c r="G500" s="39"/>
      <c r="H500" s="7"/>
    </row>
    <row r="501" customHeight="1" spans="1:8">
      <c r="A501" s="7">
        <v>23</v>
      </c>
      <c r="B501" s="138" t="s">
        <v>1503</v>
      </c>
      <c r="C501" s="7">
        <v>23</v>
      </c>
      <c r="D501" s="39">
        <v>73.75</v>
      </c>
      <c r="E501" s="39">
        <v>80.5</v>
      </c>
      <c r="F501" s="39">
        <v>88</v>
      </c>
      <c r="G501" s="39"/>
      <c r="H501" s="7"/>
    </row>
    <row r="502" customHeight="1" spans="1:8">
      <c r="A502" s="7">
        <v>24</v>
      </c>
      <c r="B502" s="138" t="s">
        <v>1504</v>
      </c>
      <c r="C502" s="7">
        <v>24</v>
      </c>
      <c r="D502" s="39">
        <v>83.25</v>
      </c>
      <c r="E502" s="39">
        <v>75.5</v>
      </c>
      <c r="F502" s="39">
        <v>90.5</v>
      </c>
      <c r="G502" s="39"/>
      <c r="H502" s="7"/>
    </row>
    <row r="503" customHeight="1" spans="1:8">
      <c r="A503" s="7">
        <v>25</v>
      </c>
      <c r="B503" s="138" t="s">
        <v>1505</v>
      </c>
      <c r="C503" s="7">
        <v>25</v>
      </c>
      <c r="D503" s="39">
        <v>90</v>
      </c>
      <c r="E503" s="39">
        <v>88</v>
      </c>
      <c r="F503" s="39">
        <v>99</v>
      </c>
      <c r="G503" s="39"/>
      <c r="H503" s="7"/>
    </row>
    <row r="504" customHeight="1" spans="1:8">
      <c r="A504" s="7">
        <v>26</v>
      </c>
      <c r="B504" s="138" t="s">
        <v>1506</v>
      </c>
      <c r="C504" s="7">
        <v>26</v>
      </c>
      <c r="D504" s="39">
        <v>92.5</v>
      </c>
      <c r="E504" s="39">
        <v>86</v>
      </c>
      <c r="F504" s="39">
        <v>97.5</v>
      </c>
      <c r="G504" s="39"/>
      <c r="H504" s="7"/>
    </row>
    <row r="505" customHeight="1" spans="1:8">
      <c r="A505" s="7">
        <v>27</v>
      </c>
      <c r="B505" s="138" t="s">
        <v>1507</v>
      </c>
      <c r="C505" s="7">
        <v>27</v>
      </c>
      <c r="D505" s="39">
        <v>59.75</v>
      </c>
      <c r="E505" s="39">
        <v>58</v>
      </c>
      <c r="F505" s="39">
        <v>75</v>
      </c>
      <c r="G505" s="39"/>
      <c r="H505" s="7"/>
    </row>
    <row r="506" customHeight="1" spans="1:8">
      <c r="A506" s="7">
        <v>28</v>
      </c>
      <c r="B506" s="138" t="s">
        <v>1508</v>
      </c>
      <c r="C506" s="7">
        <v>28</v>
      </c>
      <c r="D506" s="39">
        <v>96.5</v>
      </c>
      <c r="E506" s="39">
        <v>90.5</v>
      </c>
      <c r="F506" s="39">
        <v>97.5</v>
      </c>
      <c r="G506" s="39"/>
      <c r="H506" s="7"/>
    </row>
    <row r="507" customHeight="1" spans="1:8">
      <c r="A507" s="7">
        <v>29</v>
      </c>
      <c r="B507" s="138" t="s">
        <v>1509</v>
      </c>
      <c r="C507" s="7">
        <v>29</v>
      </c>
      <c r="D507" s="39">
        <v>99.5</v>
      </c>
      <c r="E507" s="39">
        <v>96</v>
      </c>
      <c r="F507" s="39">
        <v>100</v>
      </c>
      <c r="G507" s="39"/>
      <c r="H507" s="7"/>
    </row>
    <row r="508" customHeight="1" spans="1:8">
      <c r="A508" s="7">
        <v>30</v>
      </c>
      <c r="B508" s="138" t="s">
        <v>1510</v>
      </c>
      <c r="C508" s="7">
        <v>30</v>
      </c>
      <c r="D508" s="39">
        <v>96</v>
      </c>
      <c r="E508" s="39">
        <v>82</v>
      </c>
      <c r="F508" s="39">
        <v>96.5</v>
      </c>
      <c r="G508" s="39"/>
      <c r="H508" s="7"/>
    </row>
    <row r="509" customHeight="1" spans="1:8">
      <c r="A509" s="7">
        <v>31</v>
      </c>
      <c r="B509" s="138" t="s">
        <v>1511</v>
      </c>
      <c r="C509" s="7">
        <v>31</v>
      </c>
      <c r="D509" s="39">
        <v>95.5</v>
      </c>
      <c r="E509" s="39">
        <v>93</v>
      </c>
      <c r="F509" s="39">
        <v>100</v>
      </c>
      <c r="G509" s="39"/>
      <c r="H509" s="7"/>
    </row>
    <row r="510" customHeight="1" spans="1:8">
      <c r="A510" s="7">
        <v>32</v>
      </c>
      <c r="B510" s="138" t="s">
        <v>1512</v>
      </c>
      <c r="C510" s="7">
        <v>32</v>
      </c>
      <c r="D510" s="39">
        <v>84.75</v>
      </c>
      <c r="E510" s="39">
        <v>78.5</v>
      </c>
      <c r="F510" s="39">
        <v>92.5</v>
      </c>
      <c r="G510" s="39"/>
      <c r="H510" s="7"/>
    </row>
    <row r="511" customHeight="1" spans="1:8">
      <c r="A511" s="7">
        <v>33</v>
      </c>
      <c r="B511" s="138" t="s">
        <v>1513</v>
      </c>
      <c r="C511" s="7">
        <v>33</v>
      </c>
      <c r="D511" s="39">
        <v>95.5</v>
      </c>
      <c r="E511" s="39">
        <v>90.5</v>
      </c>
      <c r="F511" s="39">
        <v>95</v>
      </c>
      <c r="G511" s="39"/>
      <c r="H511" s="7"/>
    </row>
    <row r="512" customHeight="1" spans="1:8">
      <c r="A512" s="7">
        <v>34</v>
      </c>
      <c r="B512" s="138" t="s">
        <v>1514</v>
      </c>
      <c r="C512" s="7">
        <v>34</v>
      </c>
      <c r="D512" s="39">
        <v>87.5</v>
      </c>
      <c r="E512" s="39">
        <v>73</v>
      </c>
      <c r="F512" s="39">
        <v>97.5</v>
      </c>
      <c r="G512" s="39"/>
      <c r="H512" s="7"/>
    </row>
    <row r="513" customHeight="1" spans="1:8">
      <c r="A513" s="7">
        <v>35</v>
      </c>
      <c r="B513" s="138" t="s">
        <v>1515</v>
      </c>
      <c r="C513" s="7">
        <v>35</v>
      </c>
      <c r="D513" s="39">
        <v>94.5</v>
      </c>
      <c r="E513" s="39">
        <v>89.5</v>
      </c>
      <c r="F513" s="39">
        <v>100</v>
      </c>
      <c r="G513" s="39"/>
      <c r="H513" s="7"/>
    </row>
    <row r="514" customHeight="1" spans="1:8">
      <c r="A514" s="7">
        <v>36</v>
      </c>
      <c r="B514" s="138" t="s">
        <v>1516</v>
      </c>
      <c r="C514" s="7">
        <v>36</v>
      </c>
      <c r="D514" s="39">
        <v>94.5</v>
      </c>
      <c r="E514" s="39">
        <v>86.5</v>
      </c>
      <c r="F514" s="39">
        <v>99</v>
      </c>
      <c r="G514" s="39"/>
      <c r="H514" s="7"/>
    </row>
    <row r="515" customHeight="1" spans="1:8">
      <c r="A515" s="7">
        <v>37</v>
      </c>
      <c r="B515" s="138" t="s">
        <v>1517</v>
      </c>
      <c r="C515" s="7">
        <v>37</v>
      </c>
      <c r="D515" s="39">
        <v>83.75</v>
      </c>
      <c r="E515" s="39">
        <v>71</v>
      </c>
      <c r="F515" s="39">
        <v>94.5</v>
      </c>
      <c r="G515" s="39"/>
      <c r="H515" s="7"/>
    </row>
    <row r="516" customHeight="1" spans="1:8">
      <c r="A516" s="7">
        <v>38</v>
      </c>
      <c r="B516" s="138" t="s">
        <v>1518</v>
      </c>
      <c r="C516" s="7">
        <v>38</v>
      </c>
      <c r="D516" s="39">
        <v>92.5</v>
      </c>
      <c r="E516" s="39">
        <v>84.5</v>
      </c>
      <c r="F516" s="39">
        <v>98</v>
      </c>
      <c r="G516" s="39"/>
      <c r="H516" s="7"/>
    </row>
    <row r="517" customHeight="1" spans="1:8">
      <c r="A517" s="7">
        <v>39</v>
      </c>
      <c r="B517" s="138" t="s">
        <v>1519</v>
      </c>
      <c r="C517" s="7">
        <v>39</v>
      </c>
      <c r="D517" s="39">
        <v>98.5</v>
      </c>
      <c r="E517" s="39">
        <v>92.5</v>
      </c>
      <c r="F517" s="39">
        <v>100</v>
      </c>
      <c r="G517" s="39"/>
      <c r="H517" s="7"/>
    </row>
    <row r="518" customHeight="1" spans="1:8">
      <c r="A518" s="7">
        <v>40</v>
      </c>
      <c r="B518" s="173" t="s">
        <v>1520</v>
      </c>
      <c r="C518" s="7">
        <v>40</v>
      </c>
      <c r="D518" s="39">
        <v>92.5</v>
      </c>
      <c r="E518" s="39">
        <v>79</v>
      </c>
      <c r="F518" s="39">
        <v>96</v>
      </c>
      <c r="G518" s="39"/>
      <c r="H518" s="7"/>
    </row>
    <row r="519" customHeight="1" spans="1:8">
      <c r="A519" s="7">
        <v>41</v>
      </c>
      <c r="B519" s="7" t="s">
        <v>1521</v>
      </c>
      <c r="C519" s="7">
        <v>41</v>
      </c>
      <c r="D519" s="39">
        <v>92.25</v>
      </c>
      <c r="E519" s="39">
        <v>95</v>
      </c>
      <c r="F519" s="39">
        <v>96.5</v>
      </c>
      <c r="G519" s="39"/>
      <c r="H519" s="7"/>
    </row>
    <row r="520" customHeight="1" spans="1:8">
      <c r="A520" s="7">
        <v>42</v>
      </c>
      <c r="B520" s="7" t="s">
        <v>1522</v>
      </c>
      <c r="C520" s="7">
        <v>42</v>
      </c>
      <c r="D520" s="39">
        <v>87.25</v>
      </c>
      <c r="E520" s="39">
        <v>76</v>
      </c>
      <c r="F520" s="39">
        <v>99</v>
      </c>
      <c r="G520" s="39"/>
      <c r="H520" s="7"/>
    </row>
    <row r="521" customHeight="1" spans="1:8">
      <c r="A521" s="7">
        <v>43</v>
      </c>
      <c r="B521" s="7" t="s">
        <v>1523</v>
      </c>
      <c r="C521" s="7">
        <v>43</v>
      </c>
      <c r="D521" s="39">
        <v>90</v>
      </c>
      <c r="E521" s="39">
        <v>89.5</v>
      </c>
      <c r="F521" s="39">
        <v>98.5</v>
      </c>
      <c r="G521" s="39"/>
      <c r="H521" s="7"/>
    </row>
    <row r="522" s="34" customFormat="1" customHeight="1" spans="1:8">
      <c r="A522" s="114">
        <v>44</v>
      </c>
      <c r="B522" s="114" t="s">
        <v>1524</v>
      </c>
      <c r="C522" s="114">
        <v>44</v>
      </c>
      <c r="D522" s="154"/>
      <c r="E522" s="154"/>
      <c r="F522" s="154"/>
      <c r="G522" s="154"/>
      <c r="H522" s="114" t="s">
        <v>1525</v>
      </c>
    </row>
    <row r="523" customHeight="1" spans="1:8">
      <c r="A523" s="7">
        <v>45</v>
      </c>
      <c r="B523" s="7" t="s">
        <v>1526</v>
      </c>
      <c r="C523" s="33">
        <v>45</v>
      </c>
      <c r="D523" s="97">
        <v>35</v>
      </c>
      <c r="E523" s="97">
        <v>83</v>
      </c>
      <c r="F523" s="97">
        <v>76.5</v>
      </c>
      <c r="G523" s="39"/>
      <c r="H523" s="7"/>
    </row>
    <row r="524" customHeight="1" spans="1:8">
      <c r="A524" s="7"/>
      <c r="B524" s="125" t="s">
        <v>90</v>
      </c>
      <c r="C524" s="169"/>
      <c r="D524" s="7">
        <f>SUM(D479:D523)</f>
        <v>3687</v>
      </c>
      <c r="E524" s="7">
        <f>SUM(E479:E523)</f>
        <v>3550.5</v>
      </c>
      <c r="F524" s="7">
        <f>SUM(F479:F523)</f>
        <v>4040.5</v>
      </c>
      <c r="G524" s="7"/>
      <c r="H524" s="7"/>
    </row>
    <row r="525" customHeight="1" spans="1:8">
      <c r="A525" s="7"/>
      <c r="B525" s="125" t="s">
        <v>91</v>
      </c>
      <c r="C525" s="169"/>
      <c r="D525" s="29">
        <f>AVERAGE(D479:D523)</f>
        <v>85.7441860465116</v>
      </c>
      <c r="E525" s="29">
        <f>AVERAGE(E479:E523)</f>
        <v>82.5697674418605</v>
      </c>
      <c r="F525" s="29">
        <f>AVERAGE(F479:F523)</f>
        <v>93.9651162790698</v>
      </c>
      <c r="G525" s="188" t="e">
        <f>AVERAGE(G481:G523)</f>
        <v>#DIV/0!</v>
      </c>
      <c r="H525" s="7"/>
    </row>
    <row r="526" customHeight="1" spans="1:8">
      <c r="A526" s="7"/>
      <c r="B526" s="125" t="s">
        <v>181</v>
      </c>
      <c r="C526" s="169"/>
      <c r="D526" s="15">
        <f>COUNTIF(D479:D523,"&gt;=85")</f>
        <v>32</v>
      </c>
      <c r="E526" s="15">
        <f>COUNTIF(E479:E523,"&gt;=85")</f>
        <v>22</v>
      </c>
      <c r="F526" s="15">
        <f>COUNTIF(F479:F523,"&gt;=85")</f>
        <v>37</v>
      </c>
      <c r="G526" s="189">
        <f>COUNTIFS(G478:G522,"&gt;=270")</f>
        <v>0</v>
      </c>
      <c r="H526" s="7"/>
    </row>
    <row r="527" customHeight="1" spans="1:8">
      <c r="A527" s="7"/>
      <c r="B527" s="125" t="s">
        <v>1151</v>
      </c>
      <c r="C527" s="169"/>
      <c r="D527" s="15">
        <f>COUNTIF(D479:D523,"&gt;=75")-D526</f>
        <v>4</v>
      </c>
      <c r="E527" s="15">
        <f>COUNTIF(E479:E523,"&gt;=75")-E526</f>
        <v>13</v>
      </c>
      <c r="F527" s="15">
        <f>COUNTIF(F479:F523,"&gt;=75")-F526</f>
        <v>5</v>
      </c>
      <c r="G527" s="189">
        <f>COUNTIFS(G479:G522,"&gt;=225",G479:G522,"&lt;270")</f>
        <v>0</v>
      </c>
      <c r="H527" s="7"/>
    </row>
    <row r="528" customHeight="1" spans="1:8">
      <c r="A528" s="7"/>
      <c r="B528" s="125" t="s">
        <v>1152</v>
      </c>
      <c r="C528" s="169"/>
      <c r="D528" s="15">
        <f>COUNTIF(D479:D523,"&gt;=60")-D526-D527</f>
        <v>3</v>
      </c>
      <c r="E528" s="15">
        <f>COUNTIF(E479:E523,"&gt;=60")-E526-E527</f>
        <v>5</v>
      </c>
      <c r="F528" s="15">
        <f>COUNTIF(F479:F523,"&gt;=60")-F526-F527</f>
        <v>1</v>
      </c>
      <c r="G528" s="189">
        <f>COUNTIFS(G480:G523,"&gt;=180",G480:G523,"&lt;225")</f>
        <v>0</v>
      </c>
      <c r="H528" s="7"/>
    </row>
    <row r="529" customHeight="1" spans="1:8">
      <c r="A529" s="7"/>
      <c r="B529" s="125" t="s">
        <v>1153</v>
      </c>
      <c r="C529" s="169"/>
      <c r="D529" s="15">
        <f>COUNTIF(D479:D523,"&gt;=40")-D526-D527-D528</f>
        <v>2</v>
      </c>
      <c r="E529" s="15">
        <f>COUNTIF(E479:E523,"&gt;=40")-E526-E527-E528</f>
        <v>2</v>
      </c>
      <c r="F529" s="15">
        <f>COUNTIF(F479:F523,"&gt;=40")-F526-F527-F528</f>
        <v>0</v>
      </c>
      <c r="G529" s="189">
        <f>COUNTIFS(G481:G523,"&gt;=120",G481:G523,"&lt;180")</f>
        <v>0</v>
      </c>
      <c r="H529" s="7"/>
    </row>
    <row r="530" customHeight="1" spans="1:8">
      <c r="A530" s="7"/>
      <c r="B530" s="125" t="s">
        <v>171</v>
      </c>
      <c r="C530" s="169"/>
      <c r="D530" s="15">
        <f>COUNTIF(D479:D523,"&lt;40")</f>
        <v>2</v>
      </c>
      <c r="E530" s="15">
        <f>COUNTIF(E479:E523,"&lt;40")</f>
        <v>1</v>
      </c>
      <c r="F530" s="15">
        <f>COUNTIF(F479:F523,"&lt;40")</f>
        <v>0</v>
      </c>
      <c r="G530" s="15">
        <f>COUNTIF(G479:G523,"&lt;120")</f>
        <v>0</v>
      </c>
      <c r="H530" s="7"/>
    </row>
    <row r="531" customHeight="1" spans="1:8">
      <c r="A531" s="7"/>
      <c r="B531" s="125" t="s">
        <v>96</v>
      </c>
      <c r="C531" s="169"/>
      <c r="D531" s="18">
        <f>D526/SUM(D526:D530)</f>
        <v>0.744186046511628</v>
      </c>
      <c r="E531" s="18">
        <f>E526/SUM(E526:E530)</f>
        <v>0.511627906976744</v>
      </c>
      <c r="F531" s="18">
        <f>F526/SUM(F526:F530)</f>
        <v>0.86046511627907</v>
      </c>
      <c r="G531" s="18" t="e">
        <f>G526/SUM(G526:G530)</f>
        <v>#DIV/0!</v>
      </c>
      <c r="H531" s="7"/>
    </row>
    <row r="532" customHeight="1" spans="1:8">
      <c r="A532" s="7"/>
      <c r="B532" s="125" t="s">
        <v>97</v>
      </c>
      <c r="C532" s="169"/>
      <c r="D532" s="18">
        <f>SUM(D526:D528)/SUM(D526:D530)</f>
        <v>0.906976744186046</v>
      </c>
      <c r="E532" s="18">
        <f>SUM(E526:E528)/SUM(E526:E530)</f>
        <v>0.930232558139535</v>
      </c>
      <c r="F532" s="18">
        <f>SUM(F526:F528)/SUM(F526:F530)</f>
        <v>1</v>
      </c>
      <c r="G532" s="7"/>
      <c r="H532" s="7"/>
    </row>
    <row r="533" customHeight="1" spans="1:8">
      <c r="A533" s="7"/>
      <c r="B533" s="125" t="s">
        <v>98</v>
      </c>
      <c r="C533" s="169"/>
      <c r="D533" s="21">
        <f>STDEV(D479:D523)</f>
        <v>17.3006062696628</v>
      </c>
      <c r="E533" s="21">
        <f>STDEV(E479:E523)</f>
        <v>12.82741734173</v>
      </c>
      <c r="F533" s="21">
        <f>STDEV(F479:F523)</f>
        <v>7.3179454481019</v>
      </c>
      <c r="G533" s="21" t="e">
        <f>STDEV(G479:G523)</f>
        <v>#DIV/0!</v>
      </c>
      <c r="H533" s="7"/>
    </row>
    <row r="537" customHeight="1" spans="1:8">
      <c r="A537" s="190" t="s">
        <v>1527</v>
      </c>
      <c r="B537" s="190"/>
      <c r="C537" s="190"/>
      <c r="D537" s="190"/>
      <c r="E537" s="190"/>
      <c r="F537" s="190"/>
      <c r="G537" s="190"/>
      <c r="H537" s="190"/>
    </row>
    <row r="538" customHeight="1" spans="1:8">
      <c r="A538" s="191" t="s">
        <v>1528</v>
      </c>
      <c r="B538" s="191" t="s">
        <v>246</v>
      </c>
      <c r="C538" s="191" t="s">
        <v>646</v>
      </c>
      <c r="D538" s="191" t="s">
        <v>1</v>
      </c>
      <c r="E538" s="191" t="s">
        <v>99</v>
      </c>
      <c r="F538" s="191" t="s">
        <v>124</v>
      </c>
      <c r="G538" s="191" t="s">
        <v>90</v>
      </c>
      <c r="H538" s="191" t="s">
        <v>647</v>
      </c>
    </row>
    <row r="539" customHeight="1" spans="1:8">
      <c r="A539" s="192" t="s">
        <v>1529</v>
      </c>
      <c r="B539" s="192" t="s">
        <v>1290</v>
      </c>
      <c r="C539" s="192">
        <v>46</v>
      </c>
      <c r="D539" s="192">
        <v>84</v>
      </c>
      <c r="E539" s="192">
        <v>98</v>
      </c>
      <c r="F539" s="192">
        <v>82.5</v>
      </c>
      <c r="G539" s="192">
        <v>264.5</v>
      </c>
      <c r="H539" s="192" t="s">
        <v>1291</v>
      </c>
    </row>
    <row r="540" customHeight="1" spans="1:8">
      <c r="A540" s="192" t="s">
        <v>1530</v>
      </c>
      <c r="B540" s="192" t="s">
        <v>1383</v>
      </c>
      <c r="C540" s="192">
        <v>45</v>
      </c>
      <c r="D540" s="192">
        <v>95</v>
      </c>
      <c r="E540" s="192">
        <v>97.5</v>
      </c>
      <c r="F540" s="192">
        <v>99</v>
      </c>
      <c r="G540" s="192">
        <v>291.5</v>
      </c>
      <c r="H540" s="192" t="s">
        <v>1291</v>
      </c>
    </row>
    <row r="541" customHeight="1" spans="1:8">
      <c r="A541" s="192" t="s">
        <v>1531</v>
      </c>
      <c r="B541" s="192" t="s">
        <v>1524</v>
      </c>
      <c r="C541" s="192">
        <v>44</v>
      </c>
      <c r="D541" s="192">
        <v>82.5</v>
      </c>
      <c r="E541" s="192">
        <v>94</v>
      </c>
      <c r="F541" s="192">
        <v>67.5</v>
      </c>
      <c r="G541" s="192">
        <v>244</v>
      </c>
      <c r="H541" s="192" t="s">
        <v>1525</v>
      </c>
    </row>
  </sheetData>
  <sheetProtection formatCells="0" insertHyperlinks="0" autoFilter="0"/>
  <mergeCells count="100">
    <mergeCell ref="A1:H1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A59:H59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A117:H117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A176:H176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A235:H235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A294:H294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A354:H354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A416:H416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A477:H477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A537:H537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8"/>
  <sheetViews>
    <sheetView topLeftCell="A397" workbookViewId="0">
      <selection activeCell="A1" sqref="A1:H1"/>
    </sheetView>
  </sheetViews>
  <sheetFormatPr defaultColWidth="9" defaultRowHeight="13.5"/>
  <cols>
    <col min="1" max="2" width="13" style="1" customWidth="1"/>
    <col min="3" max="7" width="12" style="1" customWidth="1"/>
    <col min="8" max="8" width="16.375" style="1" customWidth="1"/>
    <col min="9" max="10" width="12" style="1" customWidth="1"/>
    <col min="11" max="11" width="12.6333333333333" style="1"/>
    <col min="12" max="26" width="9" style="1"/>
  </cols>
  <sheetData>
    <row r="1" ht="18.75" spans="1:10">
      <c r="A1" s="36" t="s">
        <v>1532</v>
      </c>
      <c r="B1" s="36"/>
      <c r="C1" s="36"/>
      <c r="D1" s="36"/>
      <c r="E1" s="36"/>
      <c r="F1" s="36"/>
      <c r="G1" s="36"/>
      <c r="H1" s="36"/>
      <c r="I1" s="142"/>
      <c r="J1" s="142"/>
    </row>
    <row r="2" ht="17.25" spans="1:10">
      <c r="A2" s="7" t="s">
        <v>245</v>
      </c>
      <c r="B2" s="125" t="s">
        <v>246</v>
      </c>
      <c r="C2" s="125" t="s">
        <v>646</v>
      </c>
      <c r="D2" s="125" t="s">
        <v>1</v>
      </c>
      <c r="E2" s="77" t="s">
        <v>99</v>
      </c>
      <c r="F2" s="77" t="s">
        <v>124</v>
      </c>
      <c r="G2" s="77" t="s">
        <v>90</v>
      </c>
      <c r="H2" s="77" t="s">
        <v>647</v>
      </c>
      <c r="I2" s="142"/>
      <c r="J2" s="142"/>
    </row>
    <row r="3" spans="1:10">
      <c r="A3" s="7">
        <v>1</v>
      </c>
      <c r="B3" s="126" t="s">
        <v>1533</v>
      </c>
      <c r="C3" s="7"/>
      <c r="D3" s="39"/>
      <c r="E3" s="127"/>
      <c r="F3" s="128"/>
      <c r="G3" s="50"/>
      <c r="H3" s="7"/>
      <c r="I3" s="142"/>
      <c r="J3" s="142"/>
    </row>
    <row r="4" spans="1:10">
      <c r="A4" s="7">
        <v>2</v>
      </c>
      <c r="B4" s="126" t="s">
        <v>1534</v>
      </c>
      <c r="C4" s="7"/>
      <c r="D4" s="39"/>
      <c r="E4" s="127"/>
      <c r="F4" s="128"/>
      <c r="G4" s="50"/>
      <c r="H4" s="7"/>
      <c r="I4" s="142"/>
      <c r="J4" s="142"/>
    </row>
    <row r="5" spans="1:10">
      <c r="A5" s="7">
        <v>3</v>
      </c>
      <c r="B5" s="126" t="s">
        <v>1535</v>
      </c>
      <c r="C5" s="7"/>
      <c r="D5" s="39"/>
      <c r="E5" s="127"/>
      <c r="F5" s="128"/>
      <c r="G5" s="50"/>
      <c r="H5" s="7"/>
      <c r="I5" s="142"/>
      <c r="J5" s="142"/>
    </row>
    <row r="6" spans="1:10">
      <c r="A6" s="7">
        <v>4</v>
      </c>
      <c r="B6" s="126" t="s">
        <v>1536</v>
      </c>
      <c r="C6" s="7"/>
      <c r="D6" s="39"/>
      <c r="E6" s="39"/>
      <c r="F6" s="129"/>
      <c r="G6" s="50"/>
      <c r="H6" s="7"/>
      <c r="I6" s="142"/>
      <c r="J6" s="142"/>
    </row>
    <row r="7" spans="1:10">
      <c r="A7" s="7">
        <v>5</v>
      </c>
      <c r="B7" s="126" t="s">
        <v>1537</v>
      </c>
      <c r="C7" s="7"/>
      <c r="D7" s="39"/>
      <c r="E7" s="127"/>
      <c r="F7" s="128"/>
      <c r="G7" s="130"/>
      <c r="H7" s="7"/>
      <c r="I7" s="142"/>
      <c r="J7" s="142"/>
    </row>
    <row r="8" spans="1:10">
      <c r="A8" s="7">
        <v>6</v>
      </c>
      <c r="B8" s="126" t="s">
        <v>1538</v>
      </c>
      <c r="C8" s="7"/>
      <c r="D8" s="39"/>
      <c r="E8" s="127"/>
      <c r="F8" s="128"/>
      <c r="G8" s="130"/>
      <c r="H8" s="7"/>
      <c r="I8" s="142"/>
      <c r="J8" s="142"/>
    </row>
    <row r="9" spans="1:10">
      <c r="A9" s="7">
        <v>7</v>
      </c>
      <c r="B9" s="126" t="s">
        <v>1539</v>
      </c>
      <c r="C9" s="7"/>
      <c r="D9" s="39"/>
      <c r="E9" s="127"/>
      <c r="F9" s="128"/>
      <c r="G9" s="130"/>
      <c r="H9" s="7"/>
      <c r="I9" s="142"/>
      <c r="J9" s="142"/>
    </row>
    <row r="10" spans="1:10">
      <c r="A10" s="7">
        <v>8</v>
      </c>
      <c r="B10" s="126" t="s">
        <v>1540</v>
      </c>
      <c r="C10" s="7"/>
      <c r="D10" s="39"/>
      <c r="E10" s="127"/>
      <c r="F10" s="128"/>
      <c r="G10" s="130"/>
      <c r="H10" s="7"/>
      <c r="I10" s="142"/>
      <c r="J10" s="142"/>
    </row>
    <row r="11" spans="1:10">
      <c r="A11" s="7">
        <v>9</v>
      </c>
      <c r="B11" s="126" t="s">
        <v>1541</v>
      </c>
      <c r="C11" s="7"/>
      <c r="D11" s="39"/>
      <c r="E11" s="127"/>
      <c r="F11" s="128"/>
      <c r="G11" s="131"/>
      <c r="H11" s="7"/>
      <c r="I11" s="142"/>
      <c r="J11" s="142"/>
    </row>
    <row r="12" spans="1:10">
      <c r="A12" s="7">
        <v>10</v>
      </c>
      <c r="B12" s="126" t="s">
        <v>1542</v>
      </c>
      <c r="C12" s="7"/>
      <c r="D12" s="39"/>
      <c r="E12" s="127"/>
      <c r="F12" s="128"/>
      <c r="G12" s="132"/>
      <c r="H12" s="7"/>
      <c r="I12" s="142"/>
      <c r="J12" s="142"/>
    </row>
    <row r="13" spans="1:10">
      <c r="A13" s="7">
        <v>11</v>
      </c>
      <c r="B13" s="126" t="s">
        <v>1543</v>
      </c>
      <c r="C13" s="7"/>
      <c r="D13" s="39"/>
      <c r="E13" s="127"/>
      <c r="F13" s="128"/>
      <c r="G13" s="132"/>
      <c r="H13" s="7"/>
      <c r="I13" s="142"/>
      <c r="J13" s="142"/>
    </row>
    <row r="14" spans="1:10">
      <c r="A14" s="7">
        <v>12</v>
      </c>
      <c r="B14" s="126" t="s">
        <v>1544</v>
      </c>
      <c r="C14" s="7"/>
      <c r="D14" s="39"/>
      <c r="E14" s="127"/>
      <c r="F14" s="128"/>
      <c r="G14" s="132"/>
      <c r="H14" s="7"/>
      <c r="I14" s="142"/>
      <c r="J14" s="142"/>
    </row>
    <row r="15" spans="1:10">
      <c r="A15" s="7">
        <v>13</v>
      </c>
      <c r="B15" s="126" t="s">
        <v>1545</v>
      </c>
      <c r="C15" s="7"/>
      <c r="D15" s="39"/>
      <c r="E15" s="127"/>
      <c r="F15" s="128"/>
      <c r="G15" s="132"/>
      <c r="H15" s="7"/>
      <c r="I15" s="142"/>
      <c r="J15" s="142"/>
    </row>
    <row r="16" spans="1:10">
      <c r="A16" s="7">
        <v>14</v>
      </c>
      <c r="B16" s="126" t="s">
        <v>1546</v>
      </c>
      <c r="C16" s="7"/>
      <c r="D16" s="39"/>
      <c r="E16" s="127"/>
      <c r="F16" s="128"/>
      <c r="G16" s="132"/>
      <c r="H16" s="7"/>
      <c r="I16" s="142"/>
      <c r="J16" s="142"/>
    </row>
    <row r="17" spans="1:10">
      <c r="A17" s="7">
        <v>15</v>
      </c>
      <c r="B17" s="126" t="s">
        <v>1547</v>
      </c>
      <c r="C17" s="7"/>
      <c r="D17" s="39"/>
      <c r="E17" s="127"/>
      <c r="F17" s="128"/>
      <c r="G17" s="132"/>
      <c r="H17" s="7"/>
      <c r="I17" s="142"/>
      <c r="J17" s="142"/>
    </row>
    <row r="18" spans="1:10">
      <c r="A18" s="7">
        <v>16</v>
      </c>
      <c r="B18" s="126" t="s">
        <v>1548</v>
      </c>
      <c r="C18" s="7"/>
      <c r="D18" s="39"/>
      <c r="E18" s="127"/>
      <c r="F18" s="128"/>
      <c r="G18" s="132"/>
      <c r="H18" s="7"/>
      <c r="I18" s="142"/>
      <c r="J18" s="142"/>
    </row>
    <row r="19" spans="1:10">
      <c r="A19" s="7">
        <v>17</v>
      </c>
      <c r="B19" s="126" t="s">
        <v>1549</v>
      </c>
      <c r="C19" s="7"/>
      <c r="D19" s="39"/>
      <c r="E19" s="127"/>
      <c r="F19" s="128"/>
      <c r="G19" s="132"/>
      <c r="H19" s="7"/>
      <c r="I19" s="142"/>
      <c r="J19" s="142"/>
    </row>
    <row r="20" spans="1:10">
      <c r="A20" s="7">
        <v>18</v>
      </c>
      <c r="B20" s="126" t="s">
        <v>1550</v>
      </c>
      <c r="C20" s="7"/>
      <c r="D20" s="39"/>
      <c r="E20" s="127"/>
      <c r="F20" s="128"/>
      <c r="G20" s="132"/>
      <c r="H20" s="7"/>
      <c r="I20" s="142"/>
      <c r="J20" s="142"/>
    </row>
    <row r="21" spans="1:10">
      <c r="A21" s="7">
        <v>19</v>
      </c>
      <c r="B21" s="126" t="s">
        <v>1551</v>
      </c>
      <c r="C21" s="7"/>
      <c r="D21" s="39"/>
      <c r="E21" s="127"/>
      <c r="F21" s="128"/>
      <c r="G21" s="132"/>
      <c r="H21" s="7"/>
      <c r="I21" s="142"/>
      <c r="J21" s="142"/>
    </row>
    <row r="22" spans="1:10">
      <c r="A22" s="7">
        <v>20</v>
      </c>
      <c r="B22" s="126" t="s">
        <v>1552</v>
      </c>
      <c r="C22" s="7"/>
      <c r="D22" s="39"/>
      <c r="E22" s="127"/>
      <c r="F22" s="128"/>
      <c r="G22" s="132"/>
      <c r="H22" s="7"/>
      <c r="I22" s="142"/>
      <c r="J22" s="142"/>
    </row>
    <row r="23" spans="1:10">
      <c r="A23" s="7">
        <v>21</v>
      </c>
      <c r="B23" s="126" t="s">
        <v>1553</v>
      </c>
      <c r="C23" s="7"/>
      <c r="D23" s="39"/>
      <c r="E23" s="127"/>
      <c r="F23" s="128"/>
      <c r="G23" s="132"/>
      <c r="H23" s="7"/>
      <c r="I23" s="142"/>
      <c r="J23" s="142"/>
    </row>
    <row r="24" spans="1:10">
      <c r="A24" s="7">
        <v>22</v>
      </c>
      <c r="B24" s="126" t="s">
        <v>1554</v>
      </c>
      <c r="C24" s="7"/>
      <c r="D24" s="39"/>
      <c r="E24" s="127"/>
      <c r="F24" s="128"/>
      <c r="G24" s="132"/>
      <c r="H24" s="7" t="s">
        <v>738</v>
      </c>
      <c r="I24" s="142"/>
      <c r="J24" s="142"/>
    </row>
    <row r="25" spans="1:10">
      <c r="A25" s="7">
        <v>23</v>
      </c>
      <c r="B25" s="126" t="s">
        <v>1555</v>
      </c>
      <c r="C25" s="7"/>
      <c r="D25" s="39"/>
      <c r="E25" s="127"/>
      <c r="F25" s="128"/>
      <c r="G25" s="132"/>
      <c r="H25" s="7"/>
      <c r="I25" s="142"/>
      <c r="J25" s="142"/>
    </row>
    <row r="26" spans="1:10">
      <c r="A26" s="7">
        <v>24</v>
      </c>
      <c r="B26" s="126" t="s">
        <v>1556</v>
      </c>
      <c r="C26" s="7"/>
      <c r="D26" s="39"/>
      <c r="E26" s="127"/>
      <c r="F26" s="128"/>
      <c r="G26" s="132"/>
      <c r="H26" s="7"/>
      <c r="I26" s="142"/>
      <c r="J26" s="142"/>
    </row>
    <row r="27" spans="1:10">
      <c r="A27" s="7">
        <v>25</v>
      </c>
      <c r="B27" s="126" t="s">
        <v>1557</v>
      </c>
      <c r="C27" s="7"/>
      <c r="D27" s="39"/>
      <c r="E27" s="127"/>
      <c r="F27" s="128"/>
      <c r="G27" s="132"/>
      <c r="H27" s="7"/>
      <c r="I27" s="142"/>
      <c r="J27" s="142"/>
    </row>
    <row r="28" spans="1:10">
      <c r="A28" s="7">
        <v>26</v>
      </c>
      <c r="B28" s="126" t="s">
        <v>1558</v>
      </c>
      <c r="C28" s="7"/>
      <c r="D28" s="39"/>
      <c r="E28" s="127"/>
      <c r="F28" s="128"/>
      <c r="G28" s="132"/>
      <c r="H28" s="7"/>
      <c r="I28" s="142"/>
      <c r="J28" s="142"/>
    </row>
    <row r="29" spans="1:10">
      <c r="A29" s="7">
        <v>27</v>
      </c>
      <c r="B29" s="126" t="s">
        <v>1559</v>
      </c>
      <c r="C29" s="7"/>
      <c r="D29" s="39"/>
      <c r="E29" s="127"/>
      <c r="F29" s="128"/>
      <c r="G29" s="132"/>
      <c r="H29" s="7"/>
      <c r="I29" s="142"/>
      <c r="J29" s="142"/>
    </row>
    <row r="30" spans="1:10">
      <c r="A30" s="7">
        <v>28</v>
      </c>
      <c r="B30" s="126" t="s">
        <v>1560</v>
      </c>
      <c r="C30" s="7"/>
      <c r="D30" s="39"/>
      <c r="E30" s="127"/>
      <c r="F30" s="128"/>
      <c r="G30" s="132"/>
      <c r="H30" s="7"/>
      <c r="I30" s="142"/>
      <c r="J30" s="142"/>
    </row>
    <row r="31" spans="1:10">
      <c r="A31" s="7">
        <v>29</v>
      </c>
      <c r="B31" s="126" t="s">
        <v>1561</v>
      </c>
      <c r="C31" s="7"/>
      <c r="D31" s="39"/>
      <c r="E31" s="127"/>
      <c r="F31" s="128"/>
      <c r="G31" s="132"/>
      <c r="H31" s="7"/>
      <c r="I31" s="142"/>
      <c r="J31" s="142"/>
    </row>
    <row r="32" spans="1:10">
      <c r="A32" s="7">
        <v>30</v>
      </c>
      <c r="B32" s="126" t="s">
        <v>1562</v>
      </c>
      <c r="C32" s="7"/>
      <c r="D32" s="39"/>
      <c r="E32" s="127"/>
      <c r="F32" s="128"/>
      <c r="G32" s="132"/>
      <c r="H32" s="7"/>
      <c r="I32" s="142"/>
      <c r="J32" s="142"/>
    </row>
    <row r="33" spans="1:10">
      <c r="A33" s="7">
        <v>31</v>
      </c>
      <c r="B33" s="126" t="s">
        <v>1563</v>
      </c>
      <c r="C33" s="7"/>
      <c r="D33" s="39"/>
      <c r="E33" s="127"/>
      <c r="F33" s="128"/>
      <c r="G33" s="132"/>
      <c r="H33" s="7"/>
      <c r="I33" s="142"/>
      <c r="J33" s="142"/>
    </row>
    <row r="34" spans="1:10">
      <c r="A34" s="7">
        <v>32</v>
      </c>
      <c r="B34" s="126" t="s">
        <v>1564</v>
      </c>
      <c r="C34" s="7"/>
      <c r="D34" s="39"/>
      <c r="E34" s="127"/>
      <c r="F34" s="128"/>
      <c r="G34" s="132"/>
      <c r="H34" s="7"/>
      <c r="I34" s="142"/>
      <c r="J34" s="142"/>
    </row>
    <row r="35" spans="1:10">
      <c r="A35" s="7">
        <v>33</v>
      </c>
      <c r="B35" s="126" t="s">
        <v>1565</v>
      </c>
      <c r="C35" s="7"/>
      <c r="D35" s="39"/>
      <c r="E35" s="127"/>
      <c r="F35" s="128"/>
      <c r="G35" s="132"/>
      <c r="H35" s="7"/>
      <c r="I35" s="142"/>
      <c r="J35" s="142"/>
    </row>
    <row r="36" spans="1:10">
      <c r="A36" s="7">
        <v>34</v>
      </c>
      <c r="B36" s="126" t="s">
        <v>1566</v>
      </c>
      <c r="C36" s="7"/>
      <c r="D36" s="39"/>
      <c r="E36" s="127"/>
      <c r="F36" s="128"/>
      <c r="G36" s="132"/>
      <c r="H36" s="7"/>
      <c r="I36" s="142"/>
      <c r="J36" s="142"/>
    </row>
    <row r="37" spans="1:10">
      <c r="A37" s="7">
        <v>35</v>
      </c>
      <c r="B37" s="126" t="s">
        <v>1567</v>
      </c>
      <c r="C37" s="7"/>
      <c r="D37" s="39"/>
      <c r="E37" s="127"/>
      <c r="F37" s="128"/>
      <c r="G37" s="132"/>
      <c r="H37" s="7"/>
      <c r="I37" s="142"/>
      <c r="J37" s="142"/>
    </row>
    <row r="38" spans="1:10">
      <c r="A38" s="7">
        <v>36</v>
      </c>
      <c r="B38" s="126" t="s">
        <v>1568</v>
      </c>
      <c r="C38" s="7"/>
      <c r="D38" s="39"/>
      <c r="E38" s="127"/>
      <c r="F38" s="128"/>
      <c r="G38" s="132"/>
      <c r="H38" s="7"/>
      <c r="I38" s="142"/>
      <c r="J38" s="142"/>
    </row>
    <row r="39" spans="1:10">
      <c r="A39" s="7">
        <v>37</v>
      </c>
      <c r="B39" s="126" t="s">
        <v>1569</v>
      </c>
      <c r="C39" s="7"/>
      <c r="D39" s="39"/>
      <c r="E39" s="127"/>
      <c r="F39" s="128"/>
      <c r="G39" s="132"/>
      <c r="H39" s="7" t="s">
        <v>738</v>
      </c>
      <c r="I39" s="142"/>
      <c r="J39" s="142"/>
    </row>
    <row r="40" spans="1:10">
      <c r="A40" s="7">
        <v>38</v>
      </c>
      <c r="B40" s="126" t="s">
        <v>1570</v>
      </c>
      <c r="C40" s="133"/>
      <c r="D40" s="39"/>
      <c r="E40" s="127"/>
      <c r="F40" s="128"/>
      <c r="G40" s="132"/>
      <c r="H40" s="7"/>
      <c r="I40" s="142"/>
      <c r="J40" s="142"/>
    </row>
    <row r="41" spans="1:10">
      <c r="A41" s="7">
        <v>39</v>
      </c>
      <c r="B41" s="126" t="s">
        <v>1571</v>
      </c>
      <c r="C41" s="7"/>
      <c r="D41" s="39"/>
      <c r="E41" s="127"/>
      <c r="F41" s="128"/>
      <c r="G41" s="132"/>
      <c r="H41" s="7"/>
      <c r="I41" s="142"/>
      <c r="J41" s="142"/>
    </row>
    <row r="42" spans="1:10">
      <c r="A42" s="7">
        <v>40</v>
      </c>
      <c r="B42" s="126" t="s">
        <v>1572</v>
      </c>
      <c r="C42" s="7"/>
      <c r="D42" s="39"/>
      <c r="E42" s="127"/>
      <c r="F42" s="128"/>
      <c r="G42" s="132"/>
      <c r="H42" s="7"/>
      <c r="I42" s="142"/>
      <c r="J42" s="142"/>
    </row>
    <row r="43" spans="1:10">
      <c r="A43" s="7">
        <v>41</v>
      </c>
      <c r="B43" s="126" t="s">
        <v>1573</v>
      </c>
      <c r="C43" s="133"/>
      <c r="D43" s="39"/>
      <c r="E43" s="127"/>
      <c r="F43" s="128"/>
      <c r="G43" s="132"/>
      <c r="H43" s="7"/>
      <c r="I43" s="142"/>
      <c r="J43"/>
    </row>
    <row r="44" spans="1:10">
      <c r="A44" s="7">
        <v>42</v>
      </c>
      <c r="B44" s="134" t="s">
        <v>1574</v>
      </c>
      <c r="C44" s="133"/>
      <c r="D44" s="39"/>
      <c r="E44" s="127"/>
      <c r="F44" s="128"/>
      <c r="G44" s="132"/>
      <c r="H44" s="7"/>
      <c r="I44" s="142"/>
      <c r="J44" s="142"/>
    </row>
    <row r="45" spans="1:10">
      <c r="A45" s="87">
        <v>43</v>
      </c>
      <c r="B45" s="45"/>
      <c r="C45" s="45"/>
      <c r="D45" s="132"/>
      <c r="E45" s="39"/>
      <c r="F45" s="135"/>
      <c r="G45" s="39"/>
      <c r="H45" s="7"/>
      <c r="I45" s="142"/>
      <c r="J45" s="142"/>
    </row>
    <row r="46" ht="14.25" spans="1:10">
      <c r="A46" s="87">
        <v>44</v>
      </c>
      <c r="B46" s="4"/>
      <c r="C46" s="45"/>
      <c r="D46" s="132"/>
      <c r="E46" s="39"/>
      <c r="F46" s="39"/>
      <c r="G46" s="39"/>
      <c r="H46" s="7"/>
      <c r="I46" s="142"/>
      <c r="J46" s="142"/>
    </row>
    <row r="47" ht="17.25" spans="1:10">
      <c r="A47" s="136">
        <v>45</v>
      </c>
      <c r="B47" s="137"/>
      <c r="C47" s="137"/>
      <c r="D47" s="138"/>
      <c r="E47" s="7"/>
      <c r="F47" s="7"/>
      <c r="G47" s="39"/>
      <c r="H47" s="7"/>
      <c r="I47" s="142"/>
      <c r="J47" s="142"/>
    </row>
    <row r="48" ht="17.25" spans="1:10">
      <c r="A48" s="46" t="s">
        <v>90</v>
      </c>
      <c r="B48" s="139"/>
      <c r="C48" s="47"/>
      <c r="D48" s="7">
        <f>SUM(D3:D47)</f>
        <v>0</v>
      </c>
      <c r="E48" s="7">
        <f>SUM(E3:E47)</f>
        <v>0</v>
      </c>
      <c r="F48" s="7">
        <f>SUM(F3:F47)</f>
        <v>0</v>
      </c>
      <c r="G48" s="7"/>
      <c r="H48" s="7"/>
      <c r="I48" s="142"/>
      <c r="J48" s="142"/>
    </row>
    <row r="49" ht="17.25" spans="1:10">
      <c r="A49" s="48" t="s">
        <v>91</v>
      </c>
      <c r="B49" s="140"/>
      <c r="C49" s="49"/>
      <c r="D49" s="50" t="e">
        <f>AVERAGE(D3:D47)</f>
        <v>#DIV/0!</v>
      </c>
      <c r="E49" s="50" t="e">
        <f>AVERAGE(E3:E47)</f>
        <v>#DIV/0!</v>
      </c>
      <c r="F49" s="50" t="e">
        <f>AVERAGE(F3:F47)</f>
        <v>#DIV/0!</v>
      </c>
      <c r="G49" s="50" t="e">
        <f>AVERAGE(G3:G47)</f>
        <v>#DIV/0!</v>
      </c>
      <c r="H49" s="7"/>
      <c r="I49" s="142"/>
      <c r="J49" s="142"/>
    </row>
    <row r="50" ht="17.25" spans="1:10">
      <c r="A50" s="48" t="s">
        <v>181</v>
      </c>
      <c r="B50" s="140"/>
      <c r="C50" s="49"/>
      <c r="D50" s="52">
        <f>COUNTIFS(D3:D47,"&gt;=85")</f>
        <v>0</v>
      </c>
      <c r="E50" s="52">
        <f>COUNTIFS(E3:E47,"&gt;=85")</f>
        <v>0</v>
      </c>
      <c r="F50" s="52">
        <f>COUNTIFS(F3:F47,"&gt;=85")</f>
        <v>0</v>
      </c>
      <c r="G50" s="52">
        <f>COUNTIFS(G2:G47,"&gt;=85")</f>
        <v>0</v>
      </c>
      <c r="H50" s="7"/>
      <c r="I50" s="142"/>
      <c r="J50" s="142"/>
    </row>
    <row r="51" ht="17.25" spans="1:10">
      <c r="A51" s="48" t="s">
        <v>1575</v>
      </c>
      <c r="B51" s="140"/>
      <c r="C51" s="49"/>
      <c r="D51" s="52">
        <f>COUNTIFS(D3:D47,"&gt;=75",D3:D47,"&lt;85")</f>
        <v>0</v>
      </c>
      <c r="E51" s="52">
        <f>COUNTIFS(E3:E47,"&gt;=75",E3:E47,"&lt;85")</f>
        <v>0</v>
      </c>
      <c r="F51" s="52">
        <f>COUNTIFS(F3:F47,"&gt;=75",F3:F47,"&lt;85")</f>
        <v>0</v>
      </c>
      <c r="G51" s="52">
        <f>COUNTIFS(G3:G47,"&gt;=75",G3:G47,"&lt;85")</f>
        <v>0</v>
      </c>
      <c r="H51" s="7"/>
      <c r="I51" s="142"/>
      <c r="J51" s="142"/>
    </row>
    <row r="52" ht="17.25" spans="1:10">
      <c r="A52" s="48" t="s">
        <v>1576</v>
      </c>
      <c r="B52" s="140"/>
      <c r="C52" s="49"/>
      <c r="D52" s="52">
        <f>COUNTIFS(D3:D47,"&gt;=60",D3:D47,"&lt;75")</f>
        <v>0</v>
      </c>
      <c r="E52" s="52">
        <f>COUNTIFS(E3:E47,"&gt;=60",E3:E47,"&lt;75")</f>
        <v>0</v>
      </c>
      <c r="F52" s="52">
        <f>COUNTIFS(F3:F47,"&gt;=60",F3:F47,"&lt;75")</f>
        <v>0</v>
      </c>
      <c r="G52" s="52">
        <f>COUNTIFS(G3:G47,"&gt;=60",G3:G47,"&lt;75")</f>
        <v>0</v>
      </c>
      <c r="H52" s="7"/>
      <c r="I52" s="142"/>
      <c r="J52" s="142"/>
    </row>
    <row r="53" ht="17.25" spans="1:10">
      <c r="A53" s="48" t="s">
        <v>1577</v>
      </c>
      <c r="B53" s="140"/>
      <c r="C53" s="49"/>
      <c r="D53" s="52">
        <f>COUNTIFS(D3:D47,"&lt;60")</f>
        <v>0</v>
      </c>
      <c r="E53" s="52">
        <f>COUNTIFS(E3:E47,"&lt;60")</f>
        <v>0</v>
      </c>
      <c r="F53" s="52">
        <f>COUNTIFS(F3:F47,"&lt;60")</f>
        <v>0</v>
      </c>
      <c r="G53" s="52">
        <f>COUNTIFS(G3:G47,"&lt;60")</f>
        <v>0</v>
      </c>
      <c r="H53" s="7"/>
      <c r="I53" s="142"/>
      <c r="J53" s="142"/>
    </row>
    <row r="54" ht="17.25" spans="1:10">
      <c r="A54" s="46" t="s">
        <v>96</v>
      </c>
      <c r="B54" s="139"/>
      <c r="C54" s="47"/>
      <c r="D54" s="53" t="e">
        <f>D50/SUM(D50:D53)</f>
        <v>#DIV/0!</v>
      </c>
      <c r="E54" s="53" t="e">
        <f>E50/SUM(E50:E53)</f>
        <v>#DIV/0!</v>
      </c>
      <c r="F54" s="53" t="e">
        <f>F50/SUM(F50:F53)</f>
        <v>#DIV/0!</v>
      </c>
      <c r="G54" s="53" t="e">
        <f>G50/SUM(G50:G53)</f>
        <v>#DIV/0!</v>
      </c>
      <c r="H54" s="7"/>
      <c r="I54" s="142"/>
      <c r="J54" s="142"/>
    </row>
    <row r="55" ht="17.25" spans="1:10">
      <c r="A55" s="48" t="s">
        <v>97</v>
      </c>
      <c r="B55" s="140"/>
      <c r="C55" s="49"/>
      <c r="D55" s="53" t="e">
        <f>SUM(D50:D52)/SUM(D50:D53)</f>
        <v>#DIV/0!</v>
      </c>
      <c r="E55" s="53" t="e">
        <f>SUM(E50:E52)/SUM(E50:E53)</f>
        <v>#DIV/0!</v>
      </c>
      <c r="F55" s="53" t="e">
        <f>SUM(F50:F52)/SUM(F50:F53)</f>
        <v>#DIV/0!</v>
      </c>
      <c r="G55" s="53"/>
      <c r="H55" s="7"/>
      <c r="I55" s="142"/>
      <c r="J55" s="142"/>
    </row>
    <row r="56" ht="17.25" spans="1:10">
      <c r="A56" s="48" t="s">
        <v>98</v>
      </c>
      <c r="B56" s="140"/>
      <c r="C56" s="49"/>
      <c r="D56" s="21" t="e">
        <f>STDEV(D3:D47)</f>
        <v>#DIV/0!</v>
      </c>
      <c r="E56" s="21" t="e">
        <f>STDEV(E3:E47)</f>
        <v>#DIV/0!</v>
      </c>
      <c r="F56" s="21" t="e">
        <f>STDEV(F3:F47)</f>
        <v>#DIV/0!</v>
      </c>
      <c r="G56" s="21" t="e">
        <f>STDEV(G3:G47)</f>
        <v>#DIV/0!</v>
      </c>
      <c r="H56" s="7"/>
      <c r="I56" s="142"/>
      <c r="J56" s="142"/>
    </row>
    <row r="57" spans="1:10">
      <c r="A57" s="35"/>
      <c r="B57" s="35"/>
      <c r="C57" s="35"/>
      <c r="D57" s="35"/>
      <c r="E57" s="35"/>
      <c r="F57" s="35"/>
      <c r="G57" s="35"/>
      <c r="H57" s="35"/>
      <c r="I57" s="142"/>
      <c r="J57" s="142"/>
    </row>
    <row r="58" ht="18.75" spans="1:10">
      <c r="A58" s="36" t="s">
        <v>1578</v>
      </c>
      <c r="B58" s="36"/>
      <c r="C58" s="36"/>
      <c r="D58" s="36"/>
      <c r="E58" s="36"/>
      <c r="F58" s="36"/>
      <c r="G58" s="36"/>
      <c r="H58" s="36"/>
      <c r="I58" s="142"/>
      <c r="J58" s="142"/>
    </row>
    <row r="59" ht="17.25" spans="1:10">
      <c r="A59" s="7" t="s">
        <v>245</v>
      </c>
      <c r="B59" s="125" t="s">
        <v>246</v>
      </c>
      <c r="C59" s="125" t="s">
        <v>646</v>
      </c>
      <c r="D59" s="125" t="s">
        <v>1</v>
      </c>
      <c r="E59" s="77" t="s">
        <v>99</v>
      </c>
      <c r="F59" s="77" t="s">
        <v>124</v>
      </c>
      <c r="G59" s="77" t="s">
        <v>90</v>
      </c>
      <c r="H59" s="77" t="s">
        <v>647</v>
      </c>
      <c r="I59" s="142"/>
      <c r="J59" s="142"/>
    </row>
    <row r="60" spans="1:10">
      <c r="A60" s="7">
        <v>1</v>
      </c>
      <c r="B60" s="7" t="s">
        <v>1579</v>
      </c>
      <c r="C60" s="33"/>
      <c r="D60" s="39"/>
      <c r="E60" s="39"/>
      <c r="F60" s="39"/>
      <c r="G60" s="50"/>
      <c r="H60" s="7"/>
      <c r="I60" s="142"/>
      <c r="J60" s="142"/>
    </row>
    <row r="61" spans="1:10">
      <c r="A61" s="7">
        <v>2</v>
      </c>
      <c r="B61" s="141" t="s">
        <v>1580</v>
      </c>
      <c r="C61" s="33"/>
      <c r="D61" s="39"/>
      <c r="E61" s="39"/>
      <c r="F61" s="39"/>
      <c r="G61" s="50"/>
      <c r="H61" s="7"/>
      <c r="I61" s="142"/>
      <c r="J61" s="142"/>
    </row>
    <row r="62" spans="1:10">
      <c r="A62" s="7">
        <v>3</v>
      </c>
      <c r="B62" s="141" t="s">
        <v>1581</v>
      </c>
      <c r="C62" s="33"/>
      <c r="D62" s="39"/>
      <c r="E62" s="39"/>
      <c r="F62" s="39"/>
      <c r="G62" s="50"/>
      <c r="H62" s="7"/>
      <c r="I62" s="142"/>
      <c r="J62" s="142"/>
    </row>
    <row r="63" spans="1:10">
      <c r="A63" s="7">
        <v>4</v>
      </c>
      <c r="B63" s="141" t="s">
        <v>1582</v>
      </c>
      <c r="C63" s="33"/>
      <c r="D63" s="39"/>
      <c r="E63" s="39"/>
      <c r="F63" s="39"/>
      <c r="G63" s="50"/>
      <c r="H63" s="7"/>
      <c r="I63" s="142"/>
      <c r="J63" s="142"/>
    </row>
    <row r="64" spans="1:10">
      <c r="A64" s="7">
        <v>5</v>
      </c>
      <c r="B64" s="141" t="s">
        <v>1583</v>
      </c>
      <c r="C64" s="33"/>
      <c r="D64" s="39"/>
      <c r="E64" s="39"/>
      <c r="F64" s="39"/>
      <c r="G64" s="50"/>
      <c r="H64" s="7"/>
      <c r="I64" s="142"/>
      <c r="J64" s="142"/>
    </row>
    <row r="65" spans="1:10">
      <c r="A65" s="7">
        <v>6</v>
      </c>
      <c r="B65" s="141" t="s">
        <v>1584</v>
      </c>
      <c r="C65" s="33"/>
      <c r="D65" s="39"/>
      <c r="E65" s="39"/>
      <c r="F65" s="39"/>
      <c r="G65" s="50"/>
      <c r="H65" s="7"/>
      <c r="I65" s="142"/>
      <c r="J65" s="142"/>
    </row>
    <row r="66" spans="1:10">
      <c r="A66" s="7">
        <v>7</v>
      </c>
      <c r="B66" s="141" t="s">
        <v>1585</v>
      </c>
      <c r="C66" s="33"/>
      <c r="D66" s="39"/>
      <c r="E66" s="39"/>
      <c r="F66" s="39"/>
      <c r="G66" s="50"/>
      <c r="H66" s="7"/>
      <c r="I66" s="142"/>
      <c r="J66" s="142"/>
    </row>
    <row r="67" spans="1:10">
      <c r="A67" s="7">
        <v>8</v>
      </c>
      <c r="B67" s="141" t="s">
        <v>1586</v>
      </c>
      <c r="C67" s="33"/>
      <c r="D67" s="39"/>
      <c r="E67" s="39"/>
      <c r="F67" s="39"/>
      <c r="G67" s="50"/>
      <c r="H67" s="7"/>
      <c r="I67" s="142"/>
      <c r="J67" s="142"/>
    </row>
    <row r="68" spans="1:10">
      <c r="A68" s="7">
        <v>9</v>
      </c>
      <c r="B68" s="141" t="s">
        <v>1587</v>
      </c>
      <c r="C68" s="33"/>
      <c r="D68" s="39"/>
      <c r="E68" s="39"/>
      <c r="F68" s="39"/>
      <c r="G68" s="135"/>
      <c r="H68" s="7"/>
      <c r="I68" s="142"/>
      <c r="J68" s="142"/>
    </row>
    <row r="69" spans="1:10">
      <c r="A69" s="7">
        <v>10</v>
      </c>
      <c r="B69" s="141" t="s">
        <v>1588</v>
      </c>
      <c r="C69" s="33"/>
      <c r="D69" s="39"/>
      <c r="E69" s="39"/>
      <c r="F69" s="39"/>
      <c r="G69" s="39"/>
      <c r="H69" s="7"/>
      <c r="I69" s="142"/>
      <c r="J69" s="142"/>
    </row>
    <row r="70" spans="1:10">
      <c r="A70" s="7">
        <v>11</v>
      </c>
      <c r="B70" s="141" t="s">
        <v>1589</v>
      </c>
      <c r="C70" s="33"/>
      <c r="D70" s="39"/>
      <c r="E70" s="39"/>
      <c r="F70" s="39"/>
      <c r="G70" s="39"/>
      <c r="H70" s="7"/>
      <c r="I70" s="142"/>
      <c r="J70" s="142"/>
    </row>
    <row r="71" spans="1:10">
      <c r="A71" s="7">
        <v>12</v>
      </c>
      <c r="B71" s="141" t="s">
        <v>1590</v>
      </c>
      <c r="C71" s="33"/>
      <c r="D71" s="39"/>
      <c r="E71" s="39"/>
      <c r="F71" s="39"/>
      <c r="G71" s="39"/>
      <c r="H71" s="7"/>
      <c r="I71" s="142"/>
      <c r="J71" s="142"/>
    </row>
    <row r="72" spans="1:10">
      <c r="A72" s="7">
        <v>13</v>
      </c>
      <c r="B72" s="141" t="s">
        <v>1591</v>
      </c>
      <c r="C72" s="33"/>
      <c r="D72" s="39"/>
      <c r="E72" s="39"/>
      <c r="F72" s="39"/>
      <c r="G72" s="39"/>
      <c r="H72" s="7"/>
      <c r="I72" s="142"/>
      <c r="J72" s="142"/>
    </row>
    <row r="73" spans="1:10">
      <c r="A73" s="7">
        <v>14</v>
      </c>
      <c r="B73" s="141" t="s">
        <v>1592</v>
      </c>
      <c r="C73" s="33"/>
      <c r="D73" s="39"/>
      <c r="E73" s="39"/>
      <c r="F73" s="39"/>
      <c r="G73" s="39"/>
      <c r="H73" s="7"/>
      <c r="I73" s="142"/>
      <c r="J73" s="142"/>
    </row>
    <row r="74" spans="1:10">
      <c r="A74" s="7">
        <v>15</v>
      </c>
      <c r="B74" s="141" t="s">
        <v>1593</v>
      </c>
      <c r="C74" s="33"/>
      <c r="D74" s="39"/>
      <c r="E74" s="39"/>
      <c r="F74" s="39"/>
      <c r="G74" s="39"/>
      <c r="H74" s="7"/>
      <c r="I74" s="142"/>
      <c r="J74" s="142"/>
    </row>
    <row r="75" spans="1:10">
      <c r="A75" s="7">
        <v>16</v>
      </c>
      <c r="B75" s="141" t="s">
        <v>1594</v>
      </c>
      <c r="C75" s="33"/>
      <c r="D75" s="39"/>
      <c r="E75" s="39"/>
      <c r="F75" s="39"/>
      <c r="G75" s="39"/>
      <c r="H75" s="7"/>
      <c r="I75" s="142"/>
      <c r="J75" s="142"/>
    </row>
    <row r="76" spans="1:10">
      <c r="A76" s="7">
        <v>17</v>
      </c>
      <c r="B76" s="141" t="s">
        <v>1595</v>
      </c>
      <c r="C76" s="33"/>
      <c r="D76" s="39"/>
      <c r="E76" s="39"/>
      <c r="F76" s="39"/>
      <c r="G76" s="39"/>
      <c r="H76" s="7"/>
      <c r="I76" s="142"/>
      <c r="J76" s="142"/>
    </row>
    <row r="77" spans="1:10">
      <c r="A77" s="7">
        <v>18</v>
      </c>
      <c r="B77" s="141" t="s">
        <v>1596</v>
      </c>
      <c r="C77" s="33"/>
      <c r="D77" s="39"/>
      <c r="E77" s="39"/>
      <c r="F77" s="39"/>
      <c r="G77" s="39"/>
      <c r="H77" s="7"/>
      <c r="I77" s="142"/>
      <c r="J77" s="142"/>
    </row>
    <row r="78" spans="1:10">
      <c r="A78" s="7">
        <v>19</v>
      </c>
      <c r="B78" s="141" t="s">
        <v>1597</v>
      </c>
      <c r="C78" s="33"/>
      <c r="D78" s="39"/>
      <c r="E78" s="39"/>
      <c r="F78" s="39"/>
      <c r="G78" s="39"/>
      <c r="H78" s="7"/>
      <c r="I78" s="142"/>
      <c r="J78" s="142"/>
    </row>
    <row r="79" spans="1:10">
      <c r="A79" s="7">
        <v>20</v>
      </c>
      <c r="B79" s="141" t="s">
        <v>1598</v>
      </c>
      <c r="C79" s="33"/>
      <c r="D79" s="39"/>
      <c r="E79" s="39"/>
      <c r="F79" s="39"/>
      <c r="G79" s="39"/>
      <c r="H79" s="7"/>
      <c r="I79" s="142"/>
      <c r="J79" s="142"/>
    </row>
    <row r="80" spans="1:10">
      <c r="A80" s="7">
        <v>21</v>
      </c>
      <c r="B80" s="141" t="s">
        <v>1599</v>
      </c>
      <c r="C80" s="33"/>
      <c r="D80" s="39"/>
      <c r="E80" s="39"/>
      <c r="F80" s="39"/>
      <c r="G80" s="39"/>
      <c r="H80" s="7"/>
      <c r="I80" s="142"/>
      <c r="J80" s="142"/>
    </row>
    <row r="81" spans="1:10">
      <c r="A81" s="7">
        <v>22</v>
      </c>
      <c r="B81" s="141" t="s">
        <v>1600</v>
      </c>
      <c r="C81" s="33"/>
      <c r="D81" s="39"/>
      <c r="E81" s="39"/>
      <c r="F81" s="39"/>
      <c r="G81" s="39"/>
      <c r="H81" s="7"/>
      <c r="I81" s="142"/>
      <c r="J81" s="142"/>
    </row>
    <row r="82" spans="1:10">
      <c r="A82" s="7">
        <v>23</v>
      </c>
      <c r="B82" s="141" t="s">
        <v>1601</v>
      </c>
      <c r="C82" s="33"/>
      <c r="D82" s="39"/>
      <c r="E82" s="39"/>
      <c r="F82" s="39"/>
      <c r="G82" s="39"/>
      <c r="H82" s="7"/>
      <c r="I82" s="142"/>
      <c r="J82" s="142"/>
    </row>
    <row r="83" spans="1:10">
      <c r="A83" s="7">
        <v>24</v>
      </c>
      <c r="B83" s="141" t="s">
        <v>1602</v>
      </c>
      <c r="C83" s="33"/>
      <c r="D83" s="39"/>
      <c r="E83" s="39"/>
      <c r="F83" s="39"/>
      <c r="G83" s="39"/>
      <c r="H83" s="7"/>
      <c r="I83" s="142"/>
      <c r="J83" s="142"/>
    </row>
    <row r="84" spans="1:10">
      <c r="A84" s="7">
        <v>25</v>
      </c>
      <c r="B84" s="141" t="s">
        <v>1603</v>
      </c>
      <c r="C84" s="33"/>
      <c r="D84" s="39"/>
      <c r="E84" s="39"/>
      <c r="F84" s="39"/>
      <c r="G84" s="39"/>
      <c r="H84" s="7"/>
      <c r="I84" s="142"/>
      <c r="J84" s="142"/>
    </row>
    <row r="85" spans="1:10">
      <c r="A85" s="7">
        <v>26</v>
      </c>
      <c r="B85" s="141" t="s">
        <v>1463</v>
      </c>
      <c r="C85" s="33"/>
      <c r="D85" s="39"/>
      <c r="E85" s="39"/>
      <c r="F85" s="39"/>
      <c r="G85" s="39"/>
      <c r="H85" s="7"/>
      <c r="I85" s="142"/>
      <c r="J85" s="142"/>
    </row>
    <row r="86" spans="1:10">
      <c r="A86" s="7">
        <v>27</v>
      </c>
      <c r="B86" s="141" t="s">
        <v>1604</v>
      </c>
      <c r="C86" s="33"/>
      <c r="D86" s="39"/>
      <c r="E86" s="39"/>
      <c r="F86" s="39"/>
      <c r="G86" s="39"/>
      <c r="H86" s="7"/>
      <c r="I86" s="142"/>
      <c r="J86" s="142"/>
    </row>
    <row r="87" spans="1:10">
      <c r="A87" s="7">
        <v>28</v>
      </c>
      <c r="B87" s="141" t="s">
        <v>1605</v>
      </c>
      <c r="C87" s="33"/>
      <c r="D87" s="39"/>
      <c r="E87" s="39"/>
      <c r="F87" s="39"/>
      <c r="G87" s="39"/>
      <c r="H87" s="7"/>
      <c r="I87" s="142"/>
      <c r="J87" s="142"/>
    </row>
    <row r="88" spans="1:10">
      <c r="A88" s="7">
        <v>29</v>
      </c>
      <c r="B88" s="141" t="s">
        <v>1606</v>
      </c>
      <c r="C88" s="33"/>
      <c r="D88" s="39"/>
      <c r="E88" s="39"/>
      <c r="F88" s="39"/>
      <c r="G88" s="39"/>
      <c r="H88" s="7"/>
      <c r="I88" s="142"/>
      <c r="J88" s="142"/>
    </row>
    <row r="89" spans="1:10">
      <c r="A89" s="7">
        <v>30</v>
      </c>
      <c r="B89" s="141" t="s">
        <v>1607</v>
      </c>
      <c r="C89" s="33"/>
      <c r="D89" s="39"/>
      <c r="E89" s="39"/>
      <c r="F89" s="39"/>
      <c r="G89" s="39"/>
      <c r="H89" s="7"/>
      <c r="I89" s="142"/>
      <c r="J89" s="142"/>
    </row>
    <row r="90" spans="1:10">
      <c r="A90" s="7">
        <v>31</v>
      </c>
      <c r="B90" s="141" t="s">
        <v>1608</v>
      </c>
      <c r="C90" s="33"/>
      <c r="D90" s="39"/>
      <c r="E90" s="39"/>
      <c r="F90" s="39"/>
      <c r="G90" s="39"/>
      <c r="H90" s="7"/>
      <c r="I90" s="142"/>
      <c r="J90" s="142"/>
    </row>
    <row r="91" spans="1:10">
      <c r="A91" s="7">
        <v>32</v>
      </c>
      <c r="B91" s="141" t="s">
        <v>1609</v>
      </c>
      <c r="C91" s="33"/>
      <c r="D91" s="39"/>
      <c r="E91" s="39"/>
      <c r="F91" s="39"/>
      <c r="G91" s="39"/>
      <c r="H91" s="7"/>
      <c r="I91" s="142"/>
      <c r="J91" s="142"/>
    </row>
    <row r="92" spans="1:10">
      <c r="A92" s="7">
        <v>33</v>
      </c>
      <c r="B92" s="141" t="s">
        <v>1610</v>
      </c>
      <c r="C92" s="33"/>
      <c r="D92" s="39"/>
      <c r="E92" s="39"/>
      <c r="F92" s="39"/>
      <c r="G92" s="39"/>
      <c r="H92" s="7"/>
      <c r="I92" s="142"/>
      <c r="J92" s="142"/>
    </row>
    <row r="93" spans="1:10">
      <c r="A93" s="7">
        <v>34</v>
      </c>
      <c r="B93" s="141" t="s">
        <v>1611</v>
      </c>
      <c r="C93" s="33"/>
      <c r="D93" s="39"/>
      <c r="E93" s="39"/>
      <c r="F93" s="39"/>
      <c r="G93" s="39"/>
      <c r="H93" s="7" t="s">
        <v>738</v>
      </c>
      <c r="I93" s="142"/>
      <c r="J93" s="142"/>
    </row>
    <row r="94" spans="1:10">
      <c r="A94" s="7">
        <v>35</v>
      </c>
      <c r="B94" s="141" t="s">
        <v>1612</v>
      </c>
      <c r="C94" s="33"/>
      <c r="D94" s="39"/>
      <c r="E94" s="39"/>
      <c r="F94" s="39"/>
      <c r="G94" s="39"/>
      <c r="H94" s="7"/>
      <c r="I94" s="142"/>
      <c r="J94" s="142"/>
    </row>
    <row r="95" spans="1:10">
      <c r="A95" s="7">
        <v>36</v>
      </c>
      <c r="B95" s="141" t="s">
        <v>1613</v>
      </c>
      <c r="C95" s="33"/>
      <c r="D95" s="39"/>
      <c r="E95" s="39"/>
      <c r="F95" s="39"/>
      <c r="G95" s="39"/>
      <c r="H95" s="7"/>
      <c r="I95" s="142"/>
      <c r="J95" s="142"/>
    </row>
    <row r="96" spans="1:10">
      <c r="A96" s="7">
        <v>37</v>
      </c>
      <c r="B96" s="141" t="s">
        <v>1614</v>
      </c>
      <c r="C96" s="33"/>
      <c r="D96" s="39"/>
      <c r="E96" s="39"/>
      <c r="F96" s="39"/>
      <c r="G96" s="39"/>
      <c r="H96" s="7"/>
      <c r="I96" s="142"/>
      <c r="J96" s="142"/>
    </row>
    <row r="97" spans="1:10">
      <c r="A97" s="7">
        <v>38</v>
      </c>
      <c r="B97" s="141" t="s">
        <v>1615</v>
      </c>
      <c r="C97" s="33"/>
      <c r="D97" s="39"/>
      <c r="E97" s="39"/>
      <c r="F97" s="39"/>
      <c r="G97" s="39"/>
      <c r="H97" s="7"/>
      <c r="I97" s="142"/>
      <c r="J97" s="142"/>
    </row>
    <row r="98" spans="1:10">
      <c r="A98" s="7">
        <v>39</v>
      </c>
      <c r="B98" s="141" t="s">
        <v>1616</v>
      </c>
      <c r="C98" s="33"/>
      <c r="D98" s="39"/>
      <c r="E98" s="39"/>
      <c r="F98" s="39"/>
      <c r="G98" s="39"/>
      <c r="H98" s="7"/>
      <c r="I98" s="142"/>
      <c r="J98" s="142"/>
    </row>
    <row r="99" spans="1:10">
      <c r="A99" s="7">
        <v>40</v>
      </c>
      <c r="B99" s="141" t="s">
        <v>1617</v>
      </c>
      <c r="C99" s="33"/>
      <c r="D99" s="39"/>
      <c r="E99" s="39"/>
      <c r="F99" s="39"/>
      <c r="G99" s="39"/>
      <c r="H99" s="7"/>
      <c r="I99" s="142"/>
      <c r="J99" s="142"/>
    </row>
    <row r="100" spans="1:10">
      <c r="A100" s="7">
        <v>41</v>
      </c>
      <c r="B100" s="141" t="s">
        <v>1618</v>
      </c>
      <c r="C100" s="33"/>
      <c r="D100" s="39"/>
      <c r="E100" s="39"/>
      <c r="F100" s="39"/>
      <c r="G100" s="39"/>
      <c r="H100" s="7"/>
      <c r="I100" s="142"/>
      <c r="J100" s="142"/>
    </row>
    <row r="101" spans="1:10">
      <c r="A101" s="7">
        <v>42</v>
      </c>
      <c r="B101" s="141" t="s">
        <v>1619</v>
      </c>
      <c r="C101" s="33"/>
      <c r="D101" s="39"/>
      <c r="E101" s="39"/>
      <c r="F101" s="39"/>
      <c r="G101" s="39"/>
      <c r="H101" s="7"/>
      <c r="I101" s="142"/>
      <c r="J101" s="142"/>
    </row>
    <row r="102" spans="1:10">
      <c r="A102" s="7">
        <v>43</v>
      </c>
      <c r="B102" s="141" t="s">
        <v>1620</v>
      </c>
      <c r="C102" s="33"/>
      <c r="D102" s="39"/>
      <c r="E102" s="39"/>
      <c r="F102" s="39"/>
      <c r="G102" s="39"/>
      <c r="H102" s="7"/>
      <c r="I102" s="142"/>
      <c r="J102" s="142"/>
    </row>
    <row r="103" spans="1:10">
      <c r="A103" s="7">
        <v>44</v>
      </c>
      <c r="B103" s="141" t="s">
        <v>1621</v>
      </c>
      <c r="C103" s="33"/>
      <c r="D103" s="39"/>
      <c r="E103" s="39"/>
      <c r="F103" s="39"/>
      <c r="G103" s="39"/>
      <c r="H103" s="7" t="s">
        <v>738</v>
      </c>
      <c r="I103" s="142"/>
      <c r="J103" s="142"/>
    </row>
    <row r="104" ht="14.25" spans="1:10">
      <c r="A104" s="7">
        <v>45</v>
      </c>
      <c r="B104" s="68"/>
      <c r="C104" s="33"/>
      <c r="D104" s="7"/>
      <c r="E104" s="7"/>
      <c r="F104" s="7"/>
      <c r="G104" s="39"/>
      <c r="H104" s="7"/>
      <c r="I104" s="142"/>
      <c r="J104" s="142"/>
    </row>
    <row r="105" ht="17.25" spans="1:10">
      <c r="A105" s="46" t="s">
        <v>90</v>
      </c>
      <c r="B105" s="139"/>
      <c r="C105" s="47"/>
      <c r="D105" s="7">
        <f>SUM(D60:D104)</f>
        <v>0</v>
      </c>
      <c r="E105" s="7">
        <f>SUM(E60:E104)</f>
        <v>0</v>
      </c>
      <c r="F105" s="7">
        <f>SUM(F60:F104)</f>
        <v>0</v>
      </c>
      <c r="G105" s="7"/>
      <c r="H105" s="7"/>
      <c r="I105" s="142"/>
      <c r="J105" s="142"/>
    </row>
    <row r="106" ht="17.25" spans="1:10">
      <c r="A106" s="48" t="s">
        <v>91</v>
      </c>
      <c r="B106" s="140"/>
      <c r="C106" s="49"/>
      <c r="D106" s="50" t="e">
        <f>AVERAGE(D60:D104)</f>
        <v>#DIV/0!</v>
      </c>
      <c r="E106" s="50" t="e">
        <f>AVERAGE(E60:E104)</f>
        <v>#DIV/0!</v>
      </c>
      <c r="F106" s="50" t="e">
        <f>AVERAGE(F60:F104)</f>
        <v>#DIV/0!</v>
      </c>
      <c r="G106" s="50" t="e">
        <f>AVERAGE(G60:G104)</f>
        <v>#DIV/0!</v>
      </c>
      <c r="H106" s="7"/>
      <c r="I106" s="142"/>
      <c r="J106" s="142"/>
    </row>
    <row r="107" ht="17.25" spans="1:10">
      <c r="A107" s="48" t="s">
        <v>181</v>
      </c>
      <c r="B107" s="140"/>
      <c r="C107" s="49"/>
      <c r="D107" s="52">
        <f>COUNTIFS(D60:D104,"&gt;=85")</f>
        <v>0</v>
      </c>
      <c r="E107" s="52">
        <f>COUNTIFS(E60:E104,"&gt;=85")</f>
        <v>0</v>
      </c>
      <c r="F107" s="52">
        <f>COUNTIFS(F60:F104,"&gt;=85")</f>
        <v>0</v>
      </c>
      <c r="G107" s="52">
        <f>COUNTIFS(G59:G104,"&gt;=85")</f>
        <v>0</v>
      </c>
      <c r="H107" s="7"/>
      <c r="I107" s="142"/>
      <c r="J107" s="142"/>
    </row>
    <row r="108" ht="17.25" spans="1:10">
      <c r="A108" s="48" t="s">
        <v>1575</v>
      </c>
      <c r="B108" s="140"/>
      <c r="C108" s="49"/>
      <c r="D108" s="52">
        <f>COUNTIFS(D60:D104,"&gt;=75",D60:D104,"&lt;85")</f>
        <v>0</v>
      </c>
      <c r="E108" s="52">
        <f>COUNTIFS(E60:E104,"&gt;=75",E60:E104,"&lt;85")</f>
        <v>0</v>
      </c>
      <c r="F108" s="52">
        <f>COUNTIFS(F60:F104,"&gt;=75",F60:F104,"&lt;85")</f>
        <v>0</v>
      </c>
      <c r="G108" s="52">
        <f>COUNTIFS(G60:G104,"&gt;=75",G60:G104,"&lt;85")</f>
        <v>0</v>
      </c>
      <c r="H108" s="7"/>
      <c r="I108" s="142"/>
      <c r="J108" s="142"/>
    </row>
    <row r="109" ht="17.25" spans="1:10">
      <c r="A109" s="48" t="s">
        <v>1576</v>
      </c>
      <c r="B109" s="140"/>
      <c r="C109" s="49"/>
      <c r="D109" s="52">
        <f>COUNTIFS(D60:D104,"&gt;=60",D60:D104,"&lt;75")</f>
        <v>0</v>
      </c>
      <c r="E109" s="52">
        <f>COUNTIFS(E60:E104,"&gt;=60",E60:E104,"&lt;75")</f>
        <v>0</v>
      </c>
      <c r="F109" s="52">
        <f>COUNTIFS(F60:F104,"&gt;=60",F60:F104,"&lt;75")</f>
        <v>0</v>
      </c>
      <c r="G109" s="52">
        <f>COUNTIFS(G60:G104,"&gt;=60",G60:G104,"&lt;75")</f>
        <v>0</v>
      </c>
      <c r="H109" s="7"/>
      <c r="I109" s="142"/>
      <c r="J109" s="142"/>
    </row>
    <row r="110" ht="17.25" spans="1:10">
      <c r="A110" s="48" t="s">
        <v>1577</v>
      </c>
      <c r="B110" s="140"/>
      <c r="C110" s="49"/>
      <c r="D110" s="52">
        <f>COUNTIFS(D60:D104,"&lt;60")</f>
        <v>0</v>
      </c>
      <c r="E110" s="52">
        <f>COUNTIFS(E60:E104,"&lt;60")</f>
        <v>0</v>
      </c>
      <c r="F110" s="52">
        <f>COUNTIFS(F60:F104,"&lt;60")</f>
        <v>0</v>
      </c>
      <c r="G110" s="52">
        <f>COUNTIFS(G60:G104,"&lt;60")</f>
        <v>0</v>
      </c>
      <c r="H110" s="7"/>
      <c r="I110" s="142"/>
      <c r="J110" s="142"/>
    </row>
    <row r="111" ht="17.25" spans="1:10">
      <c r="A111" s="46" t="s">
        <v>96</v>
      </c>
      <c r="B111" s="139"/>
      <c r="C111" s="47"/>
      <c r="D111" s="53" t="e">
        <f>D107/SUM(D107:D110)</f>
        <v>#DIV/0!</v>
      </c>
      <c r="E111" s="53" t="e">
        <f>E107/SUM(E107:E110)</f>
        <v>#DIV/0!</v>
      </c>
      <c r="F111" s="53" t="e">
        <f>F107/SUM(F107:F110)</f>
        <v>#DIV/0!</v>
      </c>
      <c r="G111" s="53" t="e">
        <f>G107/SUM(G107:G110)</f>
        <v>#DIV/0!</v>
      </c>
      <c r="H111" s="7"/>
      <c r="I111" s="142"/>
      <c r="J111" s="142"/>
    </row>
    <row r="112" ht="17.25" spans="1:10">
      <c r="A112" s="48" t="s">
        <v>97</v>
      </c>
      <c r="B112" s="140"/>
      <c r="C112" s="49"/>
      <c r="D112" s="53" t="e">
        <f>SUM(D107:D109)/SUM(D107:D110)</f>
        <v>#DIV/0!</v>
      </c>
      <c r="E112" s="53" t="e">
        <f>SUM(E107:E109)/SUM(E107:E110)</f>
        <v>#DIV/0!</v>
      </c>
      <c r="F112" s="53" t="e">
        <f>SUM(F107:F109)/SUM(F107:F110)</f>
        <v>#DIV/0!</v>
      </c>
      <c r="G112" s="53"/>
      <c r="H112" s="7"/>
      <c r="I112" s="142"/>
      <c r="J112" s="142"/>
    </row>
    <row r="113" ht="17.25" spans="1:10">
      <c r="A113" s="48" t="s">
        <v>98</v>
      </c>
      <c r="B113" s="140"/>
      <c r="C113" s="49"/>
      <c r="D113" s="21" t="e">
        <f>STDEV(D60:D104)</f>
        <v>#DIV/0!</v>
      </c>
      <c r="E113" s="21" t="e">
        <f>STDEV(E60:E104)</f>
        <v>#DIV/0!</v>
      </c>
      <c r="F113" s="21" t="e">
        <f>STDEV(F60:F104)</f>
        <v>#DIV/0!</v>
      </c>
      <c r="G113" s="21" t="e">
        <f>STDEV(G60:G104)</f>
        <v>#DIV/0!</v>
      </c>
      <c r="H113" s="7"/>
      <c r="I113" s="142"/>
      <c r="J113" s="142"/>
    </row>
    <row r="114" ht="17.25" spans="1:10">
      <c r="A114" s="35"/>
      <c r="B114" s="55"/>
      <c r="C114" s="55"/>
      <c r="D114" s="56"/>
      <c r="E114" s="56"/>
      <c r="F114" s="57"/>
      <c r="G114" s="35"/>
      <c r="H114" s="35"/>
      <c r="I114" s="142"/>
      <c r="J114" s="142"/>
    </row>
    <row r="115" ht="18.75" spans="1:10">
      <c r="A115" s="36" t="s">
        <v>1622</v>
      </c>
      <c r="B115" s="36"/>
      <c r="C115" s="36"/>
      <c r="D115" s="36"/>
      <c r="E115" s="36"/>
      <c r="F115" s="36"/>
      <c r="G115" s="36"/>
      <c r="H115" s="36"/>
      <c r="I115" s="142"/>
      <c r="J115" s="142"/>
    </row>
    <row r="116" ht="17.25" spans="1:10">
      <c r="A116" s="7" t="s">
        <v>245</v>
      </c>
      <c r="B116" s="125" t="s">
        <v>246</v>
      </c>
      <c r="C116" s="125" t="s">
        <v>646</v>
      </c>
      <c r="D116" s="125" t="s">
        <v>1</v>
      </c>
      <c r="E116" s="77" t="s">
        <v>99</v>
      </c>
      <c r="F116" s="77" t="s">
        <v>124</v>
      </c>
      <c r="G116" s="77" t="s">
        <v>90</v>
      </c>
      <c r="H116" s="77" t="s">
        <v>647</v>
      </c>
      <c r="I116" s="142"/>
      <c r="J116" s="142"/>
    </row>
    <row r="117" ht="14.25" spans="1:10">
      <c r="A117" s="58">
        <v>1</v>
      </c>
      <c r="B117" s="68" t="s">
        <v>1623</v>
      </c>
      <c r="C117" s="33"/>
      <c r="D117" s="39"/>
      <c r="E117" s="39"/>
      <c r="F117" s="39"/>
      <c r="G117" s="50"/>
      <c r="H117" s="7"/>
      <c r="I117" s="142"/>
      <c r="J117" s="142"/>
    </row>
    <row r="118" ht="14.25" spans="1:10">
      <c r="A118" s="58">
        <v>2</v>
      </c>
      <c r="B118" s="68" t="s">
        <v>1624</v>
      </c>
      <c r="C118" s="33"/>
      <c r="D118" s="39"/>
      <c r="E118" s="143"/>
      <c r="F118" s="39"/>
      <c r="G118" s="50"/>
      <c r="H118" s="7"/>
      <c r="I118" s="142"/>
      <c r="J118" s="142"/>
    </row>
    <row r="119" ht="14.25" spans="1:10">
      <c r="A119" s="7">
        <v>3</v>
      </c>
      <c r="B119" s="68" t="s">
        <v>1625</v>
      </c>
      <c r="C119" s="33"/>
      <c r="D119" s="39"/>
      <c r="E119" s="39"/>
      <c r="F119" s="39"/>
      <c r="G119" s="50"/>
      <c r="H119" s="7"/>
      <c r="I119" s="142"/>
      <c r="J119" s="142"/>
    </row>
    <row r="120" ht="14.25" spans="1:10">
      <c r="A120" s="7">
        <v>4</v>
      </c>
      <c r="B120" s="68" t="s">
        <v>1626</v>
      </c>
      <c r="C120" s="33"/>
      <c r="D120" s="39"/>
      <c r="E120" s="39"/>
      <c r="F120" s="39"/>
      <c r="G120" s="50"/>
      <c r="H120" s="7"/>
      <c r="I120" s="142"/>
      <c r="J120" s="142"/>
    </row>
    <row r="121" ht="14.25" spans="1:10">
      <c r="A121" s="7">
        <v>5</v>
      </c>
      <c r="B121" s="68" t="s">
        <v>1627</v>
      </c>
      <c r="C121" s="33"/>
      <c r="D121" s="39"/>
      <c r="E121" s="39"/>
      <c r="F121" s="39"/>
      <c r="G121" s="50"/>
      <c r="H121" s="7"/>
      <c r="I121" s="142"/>
      <c r="J121" s="142"/>
    </row>
    <row r="122" ht="14.25" spans="1:10">
      <c r="A122" s="7">
        <v>6</v>
      </c>
      <c r="B122" s="68" t="s">
        <v>1628</v>
      </c>
      <c r="C122" s="33"/>
      <c r="D122" s="39"/>
      <c r="E122" s="39"/>
      <c r="F122" s="39"/>
      <c r="G122" s="50"/>
      <c r="H122" s="7"/>
      <c r="I122" s="142"/>
      <c r="J122" s="142"/>
    </row>
    <row r="123" ht="14.25" spans="1:10">
      <c r="A123" s="7">
        <v>7</v>
      </c>
      <c r="B123" s="68" t="s">
        <v>1629</v>
      </c>
      <c r="C123" s="33"/>
      <c r="D123" s="39"/>
      <c r="E123" s="39"/>
      <c r="F123" s="39"/>
      <c r="G123" s="50"/>
      <c r="H123" s="7"/>
      <c r="I123" s="142"/>
      <c r="J123" s="142"/>
    </row>
    <row r="124" ht="14.25" spans="1:10">
      <c r="A124" s="7">
        <v>8</v>
      </c>
      <c r="B124" s="68" t="s">
        <v>1630</v>
      </c>
      <c r="C124" s="33"/>
      <c r="D124" s="39"/>
      <c r="E124" s="39"/>
      <c r="F124" s="39"/>
      <c r="G124" s="50"/>
      <c r="H124" s="7"/>
      <c r="I124" s="142"/>
      <c r="J124" s="142"/>
    </row>
    <row r="125" ht="14.25" spans="1:10">
      <c r="A125" s="7">
        <v>9</v>
      </c>
      <c r="B125" s="68" t="s">
        <v>1631</v>
      </c>
      <c r="C125" s="33"/>
      <c r="D125" s="39"/>
      <c r="E125" s="39"/>
      <c r="F125" s="39"/>
      <c r="G125" s="135"/>
      <c r="H125" s="7"/>
      <c r="I125" s="142"/>
      <c r="J125" s="142"/>
    </row>
    <row r="126" ht="14.25" spans="1:10">
      <c r="A126" s="7">
        <v>10</v>
      </c>
      <c r="B126" s="68" t="s">
        <v>1632</v>
      </c>
      <c r="C126" s="33"/>
      <c r="D126" s="39"/>
      <c r="E126" s="39"/>
      <c r="F126" s="39"/>
      <c r="G126" s="39"/>
      <c r="H126" s="7"/>
      <c r="I126" s="142"/>
      <c r="J126" s="142"/>
    </row>
    <row r="127" ht="14.25" spans="1:10">
      <c r="A127" s="7">
        <v>11</v>
      </c>
      <c r="B127" s="68" t="s">
        <v>1633</v>
      </c>
      <c r="C127" s="33"/>
      <c r="D127" s="39"/>
      <c r="E127" s="39"/>
      <c r="F127" s="39"/>
      <c r="G127" s="39"/>
      <c r="H127" s="144"/>
      <c r="I127" s="142"/>
      <c r="J127" s="142"/>
    </row>
    <row r="128" ht="14.25" spans="1:10">
      <c r="A128" s="7">
        <v>12</v>
      </c>
      <c r="B128" s="68" t="s">
        <v>1212</v>
      </c>
      <c r="C128" s="33"/>
      <c r="D128" s="39"/>
      <c r="E128" s="39"/>
      <c r="F128" s="39"/>
      <c r="G128" s="39"/>
      <c r="H128" s="7"/>
      <c r="I128" s="142"/>
      <c r="J128" s="142"/>
    </row>
    <row r="129" ht="14.25" spans="1:10">
      <c r="A129" s="7">
        <v>13</v>
      </c>
      <c r="B129" s="68" t="s">
        <v>1634</v>
      </c>
      <c r="C129" s="33"/>
      <c r="D129" s="39"/>
      <c r="E129" s="39"/>
      <c r="F129" s="39"/>
      <c r="G129" s="39"/>
      <c r="H129" s="7"/>
      <c r="I129" s="142"/>
      <c r="J129" s="142"/>
    </row>
    <row r="130" ht="14.25" spans="1:10">
      <c r="A130" s="7">
        <v>14</v>
      </c>
      <c r="B130" s="68" t="s">
        <v>1635</v>
      </c>
      <c r="C130" s="33"/>
      <c r="D130" s="39"/>
      <c r="E130" s="39"/>
      <c r="F130" s="39"/>
      <c r="G130" s="39"/>
      <c r="H130" s="7" t="s">
        <v>738</v>
      </c>
      <c r="I130" s="142"/>
      <c r="J130" s="142"/>
    </row>
    <row r="131" ht="14.25" spans="1:10">
      <c r="A131" s="7">
        <v>15</v>
      </c>
      <c r="B131" s="68" t="s">
        <v>1636</v>
      </c>
      <c r="C131" s="33"/>
      <c r="D131" s="39"/>
      <c r="E131" s="39"/>
      <c r="F131" s="39"/>
      <c r="G131" s="39"/>
      <c r="H131" s="7"/>
      <c r="I131" s="142"/>
      <c r="J131" s="142"/>
    </row>
    <row r="132" ht="14.25" spans="1:10">
      <c r="A132" s="7">
        <v>16</v>
      </c>
      <c r="B132" s="68" t="s">
        <v>1637</v>
      </c>
      <c r="C132" s="33"/>
      <c r="D132" s="39"/>
      <c r="E132" s="39"/>
      <c r="F132" s="39"/>
      <c r="G132" s="39"/>
      <c r="H132" s="7"/>
      <c r="I132" s="142"/>
      <c r="J132" s="142"/>
    </row>
    <row r="133" ht="14.25" spans="1:10">
      <c r="A133" s="7">
        <v>17</v>
      </c>
      <c r="B133" s="68" t="s">
        <v>1638</v>
      </c>
      <c r="C133" s="33"/>
      <c r="D133" s="39"/>
      <c r="E133" s="39"/>
      <c r="F133" s="39"/>
      <c r="G133" s="39"/>
      <c r="H133" s="145"/>
      <c r="I133" s="142"/>
      <c r="J133" s="142"/>
    </row>
    <row r="134" ht="14.25" spans="1:10">
      <c r="A134" s="7">
        <v>18</v>
      </c>
      <c r="B134" s="68" t="s">
        <v>1639</v>
      </c>
      <c r="C134" s="33"/>
      <c r="D134" s="39"/>
      <c r="E134" s="39"/>
      <c r="F134" s="39"/>
      <c r="G134" s="39"/>
      <c r="H134" s="7"/>
      <c r="I134" s="142"/>
      <c r="J134" s="142"/>
    </row>
    <row r="135" ht="14.25" spans="1:10">
      <c r="A135" s="7">
        <v>19</v>
      </c>
      <c r="B135" s="68" t="s">
        <v>1640</v>
      </c>
      <c r="C135" s="33"/>
      <c r="D135" s="39"/>
      <c r="E135" s="39"/>
      <c r="F135" s="39"/>
      <c r="G135" s="39"/>
      <c r="H135" s="7"/>
      <c r="I135" s="142"/>
      <c r="J135" s="142"/>
    </row>
    <row r="136" ht="14.25" spans="1:10">
      <c r="A136" s="7">
        <v>20</v>
      </c>
      <c r="B136" s="68" t="s">
        <v>1641</v>
      </c>
      <c r="C136" s="33"/>
      <c r="D136" s="39"/>
      <c r="E136" s="39"/>
      <c r="F136" s="39"/>
      <c r="G136" s="39"/>
      <c r="H136" s="7"/>
      <c r="I136" s="142"/>
      <c r="J136" s="142"/>
    </row>
    <row r="137" ht="14.25" spans="1:10">
      <c r="A137" s="7">
        <v>21</v>
      </c>
      <c r="B137" s="68" t="s">
        <v>1642</v>
      </c>
      <c r="C137" s="33"/>
      <c r="D137" s="39"/>
      <c r="E137" s="39"/>
      <c r="F137" s="39"/>
      <c r="G137" s="39"/>
      <c r="H137" s="7"/>
      <c r="I137" s="142"/>
      <c r="J137" s="142"/>
    </row>
    <row r="138" ht="14.25" spans="1:10">
      <c r="A138" s="7">
        <v>22</v>
      </c>
      <c r="B138" s="68" t="s">
        <v>1643</v>
      </c>
      <c r="C138" s="33"/>
      <c r="D138" s="39"/>
      <c r="E138" s="39"/>
      <c r="F138" s="39"/>
      <c r="G138" s="39"/>
      <c r="H138" s="7"/>
      <c r="I138" s="142"/>
      <c r="J138" s="142"/>
    </row>
    <row r="139" ht="14.25" spans="1:10">
      <c r="A139" s="7">
        <v>23</v>
      </c>
      <c r="B139" s="68" t="s">
        <v>1644</v>
      </c>
      <c r="C139" s="33"/>
      <c r="D139" s="39"/>
      <c r="E139" s="39"/>
      <c r="F139" s="39"/>
      <c r="G139" s="39"/>
      <c r="H139" s="7"/>
      <c r="I139" s="142"/>
      <c r="J139" s="142"/>
    </row>
    <row r="140" ht="14.25" spans="1:10">
      <c r="A140" s="7">
        <v>24</v>
      </c>
      <c r="B140" s="68" t="s">
        <v>1645</v>
      </c>
      <c r="C140" s="33"/>
      <c r="D140" s="39"/>
      <c r="E140" s="39"/>
      <c r="F140" s="39"/>
      <c r="G140" s="39"/>
      <c r="H140" s="7"/>
      <c r="I140" s="142"/>
      <c r="J140" s="142"/>
    </row>
    <row r="141" ht="14.25" spans="1:10">
      <c r="A141" s="7">
        <v>25</v>
      </c>
      <c r="B141" s="68" t="s">
        <v>1646</v>
      </c>
      <c r="C141" s="33"/>
      <c r="D141" s="39"/>
      <c r="E141" s="39"/>
      <c r="F141" s="39"/>
      <c r="G141" s="39"/>
      <c r="H141" s="7"/>
      <c r="I141" s="142"/>
      <c r="J141" s="142"/>
    </row>
    <row r="142" ht="14.25" spans="1:10">
      <c r="A142" s="7">
        <v>26</v>
      </c>
      <c r="B142" s="68" t="s">
        <v>1647</v>
      </c>
      <c r="C142" s="33"/>
      <c r="D142" s="39"/>
      <c r="E142" s="39"/>
      <c r="F142" s="39"/>
      <c r="G142" s="39"/>
      <c r="H142" s="7"/>
      <c r="I142" s="142"/>
      <c r="J142" s="142"/>
    </row>
    <row r="143" ht="14.25" spans="1:10">
      <c r="A143" s="7">
        <v>27</v>
      </c>
      <c r="B143" s="68" t="s">
        <v>1648</v>
      </c>
      <c r="C143" s="33"/>
      <c r="D143" s="39"/>
      <c r="E143" s="39"/>
      <c r="F143" s="39"/>
      <c r="G143" s="39"/>
      <c r="H143" s="7"/>
      <c r="I143" s="142"/>
      <c r="J143" s="142"/>
    </row>
    <row r="144" ht="14.25" spans="1:10">
      <c r="A144" s="7">
        <v>28</v>
      </c>
      <c r="B144" s="68" t="s">
        <v>1649</v>
      </c>
      <c r="C144" s="33"/>
      <c r="D144" s="39"/>
      <c r="E144" s="39"/>
      <c r="F144" s="39"/>
      <c r="G144" s="39"/>
      <c r="H144" s="7"/>
      <c r="I144" s="142"/>
      <c r="J144" s="142"/>
    </row>
    <row r="145" ht="14.25" spans="1:10">
      <c r="A145" s="7">
        <v>29</v>
      </c>
      <c r="B145" s="68" t="s">
        <v>1650</v>
      </c>
      <c r="C145" s="33"/>
      <c r="D145" s="39"/>
      <c r="E145" s="39"/>
      <c r="F145" s="39"/>
      <c r="G145" s="39"/>
      <c r="H145" s="7"/>
      <c r="I145" s="142"/>
      <c r="J145" s="142"/>
    </row>
    <row r="146" ht="14.25" spans="1:10">
      <c r="A146" s="7">
        <v>30</v>
      </c>
      <c r="B146" s="68" t="s">
        <v>1651</v>
      </c>
      <c r="C146" s="33"/>
      <c r="D146" s="39"/>
      <c r="E146" s="39"/>
      <c r="F146" s="39"/>
      <c r="G146" s="39"/>
      <c r="H146" s="7"/>
      <c r="I146" s="142"/>
      <c r="J146" s="142"/>
    </row>
    <row r="147" ht="14.25" spans="1:10">
      <c r="A147" s="7">
        <v>31</v>
      </c>
      <c r="B147" s="68" t="s">
        <v>1652</v>
      </c>
      <c r="C147" s="33"/>
      <c r="D147" s="39"/>
      <c r="E147" s="39"/>
      <c r="F147" s="39"/>
      <c r="G147" s="39"/>
      <c r="H147" s="7"/>
      <c r="I147" s="142"/>
      <c r="J147" s="142"/>
    </row>
    <row r="148" ht="14.25" spans="1:10">
      <c r="A148" s="7">
        <v>32</v>
      </c>
      <c r="B148" s="68" t="s">
        <v>1653</v>
      </c>
      <c r="C148" s="33"/>
      <c r="D148" s="39"/>
      <c r="E148" s="39"/>
      <c r="F148" s="39"/>
      <c r="G148" s="39"/>
      <c r="H148" s="7"/>
      <c r="I148" s="142"/>
      <c r="J148" s="142"/>
    </row>
    <row r="149" ht="14.25" spans="1:10">
      <c r="A149" s="7">
        <v>33</v>
      </c>
      <c r="B149" s="68" t="s">
        <v>1654</v>
      </c>
      <c r="C149" s="33"/>
      <c r="D149" s="39"/>
      <c r="E149" s="39"/>
      <c r="F149" s="39"/>
      <c r="G149" s="39"/>
      <c r="H149" s="7"/>
      <c r="I149" s="142"/>
      <c r="J149" s="142"/>
    </row>
    <row r="150" ht="14.25" spans="1:10">
      <c r="A150" s="7">
        <v>34</v>
      </c>
      <c r="B150" s="68" t="s">
        <v>1655</v>
      </c>
      <c r="C150" s="33"/>
      <c r="D150" s="39"/>
      <c r="E150" s="39"/>
      <c r="F150" s="39"/>
      <c r="G150" s="39"/>
      <c r="H150" s="7"/>
      <c r="I150" s="142"/>
      <c r="J150" s="142"/>
    </row>
    <row r="151" ht="14.25" spans="1:10">
      <c r="A151" s="7">
        <v>35</v>
      </c>
      <c r="B151" s="68" t="s">
        <v>1656</v>
      </c>
      <c r="C151" s="33"/>
      <c r="D151" s="39"/>
      <c r="E151" s="39"/>
      <c r="F151" s="39"/>
      <c r="G151" s="39"/>
      <c r="H151" s="7"/>
      <c r="I151" s="142"/>
      <c r="J151" s="142"/>
    </row>
    <row r="152" ht="14.25" spans="1:10">
      <c r="A152" s="7">
        <v>36</v>
      </c>
      <c r="B152" s="68" t="s">
        <v>1657</v>
      </c>
      <c r="C152" s="33"/>
      <c r="D152" s="39"/>
      <c r="E152" s="39"/>
      <c r="F152" s="39"/>
      <c r="G152" s="39"/>
      <c r="H152" s="7"/>
      <c r="I152" s="142"/>
      <c r="J152" s="142"/>
    </row>
    <row r="153" ht="14.25" spans="1:10">
      <c r="A153" s="7">
        <v>37</v>
      </c>
      <c r="B153" s="68" t="s">
        <v>1658</v>
      </c>
      <c r="C153" s="33"/>
      <c r="D153" s="39"/>
      <c r="E153" s="39"/>
      <c r="F153" s="39"/>
      <c r="G153" s="39"/>
      <c r="H153" s="7"/>
      <c r="I153" s="142"/>
      <c r="J153" s="142"/>
    </row>
    <row r="154" ht="14.25" spans="1:10">
      <c r="A154" s="7">
        <v>38</v>
      </c>
      <c r="B154" s="68" t="s">
        <v>1659</v>
      </c>
      <c r="C154" s="33"/>
      <c r="D154" s="39"/>
      <c r="E154" s="39"/>
      <c r="F154" s="39"/>
      <c r="G154" s="39"/>
      <c r="H154" s="7"/>
      <c r="I154" s="142"/>
      <c r="J154" s="142"/>
    </row>
    <row r="155" ht="14.25" spans="1:10">
      <c r="A155" s="7">
        <v>39</v>
      </c>
      <c r="B155" s="68" t="s">
        <v>1660</v>
      </c>
      <c r="C155" s="33"/>
      <c r="D155" s="39"/>
      <c r="E155" s="39"/>
      <c r="F155" s="39"/>
      <c r="G155" s="39"/>
      <c r="H155" s="7"/>
      <c r="I155" s="142"/>
      <c r="J155" s="142"/>
    </row>
    <row r="156" ht="14.25" spans="1:10">
      <c r="A156" s="7">
        <v>40</v>
      </c>
      <c r="B156" s="68" t="s">
        <v>1661</v>
      </c>
      <c r="C156" s="33"/>
      <c r="D156" s="39"/>
      <c r="E156" s="39"/>
      <c r="F156" s="39"/>
      <c r="G156" s="39"/>
      <c r="H156" s="7"/>
      <c r="I156" s="142"/>
      <c r="J156" s="142"/>
    </row>
    <row r="157" ht="14.25" spans="1:10">
      <c r="A157" s="7">
        <v>41</v>
      </c>
      <c r="B157" s="68" t="s">
        <v>1662</v>
      </c>
      <c r="C157" s="33"/>
      <c r="D157" s="39"/>
      <c r="E157" s="39"/>
      <c r="F157" s="39"/>
      <c r="G157" s="39"/>
      <c r="H157" s="7"/>
      <c r="I157" s="142"/>
      <c r="J157" s="142"/>
    </row>
    <row r="158" ht="14.25" spans="1:10">
      <c r="A158" s="7">
        <v>42</v>
      </c>
      <c r="B158" s="68" t="s">
        <v>1663</v>
      </c>
      <c r="C158" s="33"/>
      <c r="D158" s="39"/>
      <c r="E158" s="39"/>
      <c r="F158" s="39"/>
      <c r="G158" s="39"/>
      <c r="H158" s="7"/>
      <c r="I158" s="142"/>
      <c r="J158" s="142"/>
    </row>
    <row r="159" ht="14.25" spans="1:10">
      <c r="A159" s="7">
        <v>43</v>
      </c>
      <c r="B159" s="146" t="s">
        <v>1664</v>
      </c>
      <c r="C159" s="33"/>
      <c r="D159" s="39"/>
      <c r="E159" s="39"/>
      <c r="F159" s="39"/>
      <c r="G159" s="39"/>
      <c r="H159" s="7" t="s">
        <v>738</v>
      </c>
      <c r="I159" s="142"/>
      <c r="J159" s="142"/>
    </row>
    <row r="160" ht="14.25" spans="1:10">
      <c r="A160" s="7">
        <v>44</v>
      </c>
      <c r="B160" s="68"/>
      <c r="C160" s="33"/>
      <c r="D160" s="39"/>
      <c r="E160" s="39"/>
      <c r="F160" s="39"/>
      <c r="G160" s="39"/>
      <c r="H160" s="7"/>
      <c r="I160" s="142"/>
      <c r="J160" s="142"/>
    </row>
    <row r="161" ht="14.25" spans="1:10">
      <c r="A161" s="7">
        <v>45</v>
      </c>
      <c r="B161" s="68"/>
      <c r="C161" s="33"/>
      <c r="D161" s="7"/>
      <c r="E161" s="7"/>
      <c r="F161" s="7"/>
      <c r="G161" s="39"/>
      <c r="H161" s="7"/>
      <c r="I161" s="142"/>
      <c r="J161" s="142"/>
    </row>
    <row r="162" ht="17.25" spans="1:10">
      <c r="A162" s="46" t="s">
        <v>90</v>
      </c>
      <c r="B162" s="139"/>
      <c r="C162" s="47"/>
      <c r="D162" s="7">
        <f>SUM(D117:D161)</f>
        <v>0</v>
      </c>
      <c r="E162" s="7">
        <f>SUM(E117:E161)</f>
        <v>0</v>
      </c>
      <c r="F162" s="7">
        <f>SUM(F117:F161)</f>
        <v>0</v>
      </c>
      <c r="G162" s="7"/>
      <c r="H162" s="7"/>
      <c r="I162" s="142"/>
      <c r="J162" s="142"/>
    </row>
    <row r="163" ht="17.25" spans="1:10">
      <c r="A163" s="48" t="s">
        <v>91</v>
      </c>
      <c r="B163" s="140"/>
      <c r="C163" s="49"/>
      <c r="D163" s="50" t="e">
        <f>AVERAGE(D117:D161)</f>
        <v>#DIV/0!</v>
      </c>
      <c r="E163" s="50" t="e">
        <f>AVERAGE(E117:E161)</f>
        <v>#DIV/0!</v>
      </c>
      <c r="F163" s="50" t="e">
        <f>AVERAGE(F117:F161)</f>
        <v>#DIV/0!</v>
      </c>
      <c r="G163" s="50" t="e">
        <f>AVERAGE(G117:G161)</f>
        <v>#DIV/0!</v>
      </c>
      <c r="H163" s="7"/>
      <c r="I163" s="142"/>
      <c r="J163" s="142"/>
    </row>
    <row r="164" ht="17.25" spans="1:10">
      <c r="A164" s="48" t="s">
        <v>181</v>
      </c>
      <c r="B164" s="140"/>
      <c r="C164" s="49"/>
      <c r="D164" s="52">
        <f>COUNTIFS(D117:D161,"&gt;=85")</f>
        <v>0</v>
      </c>
      <c r="E164" s="52">
        <f>COUNTIFS(E117:E161,"&gt;=85")</f>
        <v>0</v>
      </c>
      <c r="F164" s="52">
        <f>COUNTIFS(F117:F161,"&gt;=85")</f>
        <v>0</v>
      </c>
      <c r="G164" s="52">
        <f>COUNTIFS(G116:G161,"&gt;=85")</f>
        <v>0</v>
      </c>
      <c r="H164" s="7"/>
      <c r="I164" s="142"/>
      <c r="J164" s="142"/>
    </row>
    <row r="165" ht="17.25" spans="1:10">
      <c r="A165" s="48" t="s">
        <v>1575</v>
      </c>
      <c r="B165" s="140"/>
      <c r="C165" s="49"/>
      <c r="D165" s="52">
        <f>COUNTIFS(D117:D161,"&gt;=75",D117:D161,"&lt;85")</f>
        <v>0</v>
      </c>
      <c r="E165" s="52">
        <f>COUNTIFS(E117:E161,"&gt;=75",E117:E161,"&lt;85")</f>
        <v>0</v>
      </c>
      <c r="F165" s="52">
        <f>COUNTIFS(F117:F161,"&gt;=75",F117:F161,"&lt;85")</f>
        <v>0</v>
      </c>
      <c r="G165" s="52">
        <f>COUNTIFS(G117:G161,"&gt;=75",G117:G161,"&lt;85")</f>
        <v>0</v>
      </c>
      <c r="H165" s="7"/>
      <c r="I165" s="142"/>
      <c r="J165" s="142"/>
    </row>
    <row r="166" ht="17.25" spans="1:10">
      <c r="A166" s="48" t="s">
        <v>1576</v>
      </c>
      <c r="B166" s="140"/>
      <c r="C166" s="49"/>
      <c r="D166" s="52">
        <f>COUNTIFS(D117:D161,"&gt;=60",D117:D161,"&lt;75")</f>
        <v>0</v>
      </c>
      <c r="E166" s="52">
        <f>COUNTIFS(E117:E161,"&gt;=60",E117:E161,"&lt;75")</f>
        <v>0</v>
      </c>
      <c r="F166" s="52">
        <f>COUNTIFS(F117:F161,"&gt;=60",F117:F161,"&lt;75")</f>
        <v>0</v>
      </c>
      <c r="G166" s="52">
        <f>COUNTIFS(G117:G161,"&gt;=60",G117:G161,"&lt;75")</f>
        <v>0</v>
      </c>
      <c r="H166" s="7"/>
      <c r="I166" s="142"/>
      <c r="J166" s="142"/>
    </row>
    <row r="167" ht="17.25" spans="1:10">
      <c r="A167" s="48" t="s">
        <v>1577</v>
      </c>
      <c r="B167" s="140"/>
      <c r="C167" s="49"/>
      <c r="D167" s="52">
        <f>COUNTIFS(D117:D161,"&lt;60")</f>
        <v>0</v>
      </c>
      <c r="E167" s="52">
        <f>COUNTIFS(E117:E161,"&lt;60")</f>
        <v>0</v>
      </c>
      <c r="F167" s="52">
        <f>COUNTIFS(F117:F161,"&lt;60")</f>
        <v>0</v>
      </c>
      <c r="G167" s="52">
        <f>COUNTIFS(G117:G161,"&lt;60")</f>
        <v>0</v>
      </c>
      <c r="H167" s="7"/>
      <c r="I167" s="142"/>
      <c r="J167" s="142"/>
    </row>
    <row r="168" ht="17.25" spans="1:10">
      <c r="A168" s="46" t="s">
        <v>96</v>
      </c>
      <c r="B168" s="139"/>
      <c r="C168" s="47"/>
      <c r="D168" s="53" t="e">
        <f>D164/SUM(D164:D167)</f>
        <v>#DIV/0!</v>
      </c>
      <c r="E168" s="53" t="e">
        <f>E164/SUM(E164:E167)</f>
        <v>#DIV/0!</v>
      </c>
      <c r="F168" s="53" t="e">
        <f>F164/SUM(F164:F167)</f>
        <v>#DIV/0!</v>
      </c>
      <c r="G168" s="53" t="e">
        <f>G164/SUM(G164:G167)</f>
        <v>#DIV/0!</v>
      </c>
      <c r="H168" s="7"/>
      <c r="I168" s="142"/>
      <c r="J168" s="142"/>
    </row>
    <row r="169" ht="17.25" spans="1:10">
      <c r="A169" s="48" t="s">
        <v>97</v>
      </c>
      <c r="B169" s="140"/>
      <c r="C169" s="49"/>
      <c r="D169" s="53" t="e">
        <f>SUM(D164:D166)/SUM(D164:D167)</f>
        <v>#DIV/0!</v>
      </c>
      <c r="E169" s="53" t="e">
        <f>SUM(E164:E166)/SUM(E164:E167)</f>
        <v>#DIV/0!</v>
      </c>
      <c r="F169" s="53" t="e">
        <f>SUM(F164:F166)/SUM(F164:F167)</f>
        <v>#DIV/0!</v>
      </c>
      <c r="G169" s="53"/>
      <c r="H169" s="7"/>
      <c r="I169" s="142"/>
      <c r="J169" s="142"/>
    </row>
    <row r="170" ht="17.25" spans="1:10">
      <c r="A170" s="48" t="s">
        <v>98</v>
      </c>
      <c r="B170" s="140"/>
      <c r="C170" s="49"/>
      <c r="D170" s="21" t="e">
        <f>STDEV(D117:D161)</f>
        <v>#DIV/0!</v>
      </c>
      <c r="E170" s="21" t="e">
        <f>STDEV(E117:E161)</f>
        <v>#DIV/0!</v>
      </c>
      <c r="F170" s="21" t="e">
        <f>STDEV(F117:F161)</f>
        <v>#DIV/0!</v>
      </c>
      <c r="G170" s="21" t="e">
        <f>STDEV(G117:G161)</f>
        <v>#DIV/0!</v>
      </c>
      <c r="H170" s="7"/>
      <c r="I170" s="142"/>
      <c r="J170" s="142"/>
    </row>
    <row r="171" ht="17.25" spans="1:10">
      <c r="A171" s="35"/>
      <c r="B171" s="55"/>
      <c r="C171" s="55"/>
      <c r="D171" s="56"/>
      <c r="E171" s="56"/>
      <c r="F171" s="57"/>
      <c r="G171" s="35"/>
      <c r="H171" s="35"/>
      <c r="I171" s="142"/>
      <c r="J171" s="142"/>
    </row>
    <row r="172" ht="18.75" spans="1:10">
      <c r="A172" s="36" t="s">
        <v>1665</v>
      </c>
      <c r="B172" s="36"/>
      <c r="C172" s="36"/>
      <c r="D172" s="36"/>
      <c r="E172" s="36"/>
      <c r="F172" s="36"/>
      <c r="G172" s="36"/>
      <c r="H172" s="36"/>
      <c r="I172" s="142"/>
      <c r="J172" s="142"/>
    </row>
    <row r="173" ht="17.25" spans="1:10">
      <c r="A173" s="7" t="s">
        <v>245</v>
      </c>
      <c r="B173" s="125" t="s">
        <v>246</v>
      </c>
      <c r="C173" s="125" t="s">
        <v>646</v>
      </c>
      <c r="D173" s="125" t="s">
        <v>1</v>
      </c>
      <c r="E173" s="77" t="s">
        <v>99</v>
      </c>
      <c r="F173" s="77" t="s">
        <v>124</v>
      </c>
      <c r="G173" s="77" t="s">
        <v>90</v>
      </c>
      <c r="H173" s="77" t="s">
        <v>647</v>
      </c>
      <c r="I173" s="142"/>
      <c r="J173" s="142"/>
    </row>
    <row r="174" ht="14.25" spans="1:10">
      <c r="A174" s="7">
        <v>1</v>
      </c>
      <c r="B174" s="68" t="s">
        <v>1666</v>
      </c>
      <c r="C174" s="68"/>
      <c r="D174" s="39"/>
      <c r="E174" s="39"/>
      <c r="F174" s="39"/>
      <c r="G174" s="50"/>
      <c r="H174" s="68" t="s">
        <v>738</v>
      </c>
      <c r="I174" s="142"/>
      <c r="J174" s="142"/>
    </row>
    <row r="175" ht="14.25" spans="1:10">
      <c r="A175" s="7">
        <v>2</v>
      </c>
      <c r="B175" s="68" t="s">
        <v>1667</v>
      </c>
      <c r="C175" s="68"/>
      <c r="D175" s="39"/>
      <c r="E175" s="39"/>
      <c r="F175" s="39"/>
      <c r="G175" s="50"/>
      <c r="H175" s="68"/>
      <c r="I175" s="142"/>
      <c r="J175" s="142"/>
    </row>
    <row r="176" ht="14.25" spans="1:10">
      <c r="A176" s="7">
        <v>3</v>
      </c>
      <c r="B176" s="68" t="s">
        <v>1668</v>
      </c>
      <c r="C176" s="68"/>
      <c r="D176" s="39"/>
      <c r="E176" s="39"/>
      <c r="F176" s="39"/>
      <c r="G176" s="50"/>
      <c r="H176" s="68"/>
      <c r="I176" s="142"/>
      <c r="J176" s="142"/>
    </row>
    <row r="177" ht="14.25" spans="1:10">
      <c r="A177" s="7">
        <v>4</v>
      </c>
      <c r="B177" s="68" t="s">
        <v>1669</v>
      </c>
      <c r="C177" s="68"/>
      <c r="D177" s="39"/>
      <c r="E177" s="39"/>
      <c r="F177" s="39"/>
      <c r="G177" s="50"/>
      <c r="H177" s="68"/>
      <c r="I177" s="142"/>
      <c r="J177" s="142"/>
    </row>
    <row r="178" ht="14.25" spans="1:10">
      <c r="A178" s="7">
        <v>5</v>
      </c>
      <c r="B178" s="68" t="s">
        <v>1670</v>
      </c>
      <c r="C178" s="68"/>
      <c r="D178" s="39"/>
      <c r="E178" s="39"/>
      <c r="F178" s="39"/>
      <c r="G178" s="50"/>
      <c r="H178" s="68"/>
      <c r="I178" s="142"/>
      <c r="J178" s="142"/>
    </row>
    <row r="179" ht="14.25" spans="1:10">
      <c r="A179" s="7">
        <v>6</v>
      </c>
      <c r="B179" s="68" t="s">
        <v>1671</v>
      </c>
      <c r="C179" s="68"/>
      <c r="D179" s="39"/>
      <c r="E179" s="39"/>
      <c r="F179" s="39"/>
      <c r="G179" s="50"/>
      <c r="H179" s="68"/>
      <c r="I179" s="142"/>
      <c r="J179" s="142"/>
    </row>
    <row r="180" ht="14.25" spans="1:10">
      <c r="A180" s="7">
        <v>7</v>
      </c>
      <c r="B180" s="68" t="s">
        <v>1672</v>
      </c>
      <c r="C180" s="68"/>
      <c r="D180" s="39"/>
      <c r="E180" s="39"/>
      <c r="F180" s="39"/>
      <c r="G180" s="50"/>
      <c r="H180" s="68"/>
      <c r="I180" s="142"/>
      <c r="J180" s="142"/>
    </row>
    <row r="181" ht="14.25" spans="1:10">
      <c r="A181" s="7">
        <v>8</v>
      </c>
      <c r="B181" s="68" t="s">
        <v>1673</v>
      </c>
      <c r="C181" s="68"/>
      <c r="D181" s="39"/>
      <c r="E181" s="39"/>
      <c r="F181" s="39"/>
      <c r="G181" s="50"/>
      <c r="H181" s="68"/>
      <c r="I181" s="142"/>
      <c r="J181" s="142"/>
    </row>
    <row r="182" ht="14.25" spans="1:10">
      <c r="A182" s="7">
        <v>9</v>
      </c>
      <c r="B182" s="68" t="s">
        <v>1674</v>
      </c>
      <c r="C182" s="68"/>
      <c r="D182" s="39"/>
      <c r="E182" s="39"/>
      <c r="F182" s="39"/>
      <c r="G182" s="135"/>
      <c r="H182" s="68"/>
      <c r="I182" s="142"/>
      <c r="J182" s="142"/>
    </row>
    <row r="183" ht="14.25" spans="1:10">
      <c r="A183" s="7">
        <v>10</v>
      </c>
      <c r="B183" s="68" t="s">
        <v>1675</v>
      </c>
      <c r="C183" s="68"/>
      <c r="D183" s="39"/>
      <c r="E183" s="39"/>
      <c r="F183" s="39"/>
      <c r="G183" s="39"/>
      <c r="H183" s="68"/>
      <c r="I183" s="142"/>
      <c r="J183" s="142"/>
    </row>
    <row r="184" ht="14.25" spans="1:10">
      <c r="A184" s="7">
        <v>11</v>
      </c>
      <c r="B184" s="68" t="s">
        <v>1676</v>
      </c>
      <c r="C184" s="68"/>
      <c r="D184" s="39"/>
      <c r="E184" s="39"/>
      <c r="F184" s="39"/>
      <c r="G184" s="39"/>
      <c r="H184" s="68"/>
      <c r="I184" s="142"/>
      <c r="J184" s="142"/>
    </row>
    <row r="185" ht="14.25" spans="1:10">
      <c r="A185" s="7">
        <v>12</v>
      </c>
      <c r="B185" s="68" t="s">
        <v>1677</v>
      </c>
      <c r="C185" s="68"/>
      <c r="D185" s="39"/>
      <c r="E185" s="39"/>
      <c r="F185" s="39"/>
      <c r="G185" s="39"/>
      <c r="H185" s="68"/>
      <c r="I185" s="142"/>
      <c r="J185" s="142"/>
    </row>
    <row r="186" ht="14.25" spans="1:10">
      <c r="A186" s="7">
        <v>13</v>
      </c>
      <c r="B186" s="68" t="s">
        <v>1678</v>
      </c>
      <c r="C186" s="68"/>
      <c r="D186" s="39"/>
      <c r="E186" s="39"/>
      <c r="F186" s="39"/>
      <c r="G186" s="39"/>
      <c r="H186" s="68"/>
      <c r="I186" s="142"/>
      <c r="J186" s="142"/>
    </row>
    <row r="187" ht="14.25" spans="1:10">
      <c r="A187" s="7">
        <v>14</v>
      </c>
      <c r="B187" s="68" t="s">
        <v>1679</v>
      </c>
      <c r="C187" s="68"/>
      <c r="D187" s="39"/>
      <c r="E187" s="39"/>
      <c r="F187" s="39"/>
      <c r="G187" s="39"/>
      <c r="H187" s="68"/>
      <c r="I187" s="142"/>
      <c r="J187" s="142"/>
    </row>
    <row r="188" ht="14.25" spans="1:10">
      <c r="A188" s="7">
        <v>15</v>
      </c>
      <c r="B188" s="68" t="s">
        <v>1680</v>
      </c>
      <c r="C188" s="68"/>
      <c r="D188" s="39"/>
      <c r="E188" s="39"/>
      <c r="F188" s="39"/>
      <c r="G188" s="39"/>
      <c r="H188" s="68"/>
      <c r="I188" s="142"/>
      <c r="J188" s="142"/>
    </row>
    <row r="189" ht="14.25" spans="1:10">
      <c r="A189" s="7">
        <v>16</v>
      </c>
      <c r="B189" s="68" t="s">
        <v>1681</v>
      </c>
      <c r="C189" s="68"/>
      <c r="D189" s="39"/>
      <c r="E189" s="39"/>
      <c r="F189" s="39"/>
      <c r="G189" s="39"/>
      <c r="H189" s="68"/>
      <c r="I189" s="142"/>
      <c r="J189" s="142"/>
    </row>
    <row r="190" ht="14.25" spans="1:10">
      <c r="A190" s="7">
        <v>17</v>
      </c>
      <c r="B190" s="68" t="s">
        <v>1682</v>
      </c>
      <c r="C190" s="68"/>
      <c r="D190" s="39"/>
      <c r="E190" s="39"/>
      <c r="F190" s="39"/>
      <c r="G190" s="39"/>
      <c r="H190" s="68"/>
      <c r="I190" s="142"/>
      <c r="J190" s="142"/>
    </row>
    <row r="191" ht="14.25" spans="1:10">
      <c r="A191" s="7">
        <v>18</v>
      </c>
      <c r="B191" s="68" t="s">
        <v>1683</v>
      </c>
      <c r="C191" s="68"/>
      <c r="D191" s="39"/>
      <c r="E191" s="39"/>
      <c r="F191" s="39"/>
      <c r="G191" s="39"/>
      <c r="H191" s="68"/>
      <c r="I191" s="142"/>
      <c r="J191" s="142"/>
    </row>
    <row r="192" ht="14.25" spans="1:10">
      <c r="A192" s="7">
        <v>19</v>
      </c>
      <c r="B192" s="68" t="s">
        <v>1684</v>
      </c>
      <c r="C192" s="68"/>
      <c r="D192" s="39"/>
      <c r="E192" s="39"/>
      <c r="F192" s="39"/>
      <c r="G192" s="39"/>
      <c r="H192" s="145"/>
      <c r="I192" s="142"/>
      <c r="J192" s="142"/>
    </row>
    <row r="193" ht="14.25" spans="1:10">
      <c r="A193" s="7">
        <v>20</v>
      </c>
      <c r="B193" s="68" t="s">
        <v>1685</v>
      </c>
      <c r="C193" s="68"/>
      <c r="D193" s="39"/>
      <c r="E193" s="39"/>
      <c r="F193" s="39"/>
      <c r="G193" s="39"/>
      <c r="H193" s="68"/>
      <c r="I193" s="142"/>
      <c r="J193" s="142"/>
    </row>
    <row r="194" ht="14.25" spans="1:10">
      <c r="A194" s="7">
        <v>21</v>
      </c>
      <c r="B194" s="68" t="s">
        <v>1686</v>
      </c>
      <c r="C194" s="68"/>
      <c r="D194" s="39"/>
      <c r="E194" s="39"/>
      <c r="F194" s="39"/>
      <c r="G194" s="39"/>
      <c r="H194" s="68"/>
      <c r="I194" s="142"/>
      <c r="J194" s="142"/>
    </row>
    <row r="195" ht="14.25" spans="1:10">
      <c r="A195" s="7">
        <v>22</v>
      </c>
      <c r="B195" s="68" t="s">
        <v>1687</v>
      </c>
      <c r="C195" s="68"/>
      <c r="D195" s="39"/>
      <c r="E195" s="39"/>
      <c r="F195" s="39"/>
      <c r="G195" s="39"/>
      <c r="H195" s="68"/>
      <c r="I195" s="142"/>
      <c r="J195" s="142"/>
    </row>
    <row r="196" ht="14.25" spans="1:10">
      <c r="A196" s="7">
        <v>23</v>
      </c>
      <c r="B196" s="68" t="s">
        <v>1688</v>
      </c>
      <c r="C196" s="68"/>
      <c r="D196" s="39"/>
      <c r="E196" s="39"/>
      <c r="F196" s="39"/>
      <c r="G196" s="39"/>
      <c r="H196" s="68"/>
      <c r="I196" s="142"/>
      <c r="J196" s="142"/>
    </row>
    <row r="197" ht="14.25" spans="1:10">
      <c r="A197" s="7">
        <v>24</v>
      </c>
      <c r="B197" s="68" t="s">
        <v>1689</v>
      </c>
      <c r="C197" s="68"/>
      <c r="D197" s="39"/>
      <c r="E197" s="39"/>
      <c r="F197" s="39"/>
      <c r="G197" s="39"/>
      <c r="H197" s="68"/>
      <c r="I197" s="142"/>
      <c r="J197" s="142"/>
    </row>
    <row r="198" ht="14.25" spans="1:10">
      <c r="A198" s="7">
        <v>25</v>
      </c>
      <c r="B198" s="68" t="s">
        <v>1690</v>
      </c>
      <c r="C198" s="68"/>
      <c r="D198" s="39"/>
      <c r="E198" s="39"/>
      <c r="F198" s="39"/>
      <c r="G198" s="39"/>
      <c r="H198" s="68"/>
      <c r="I198" s="142"/>
      <c r="J198" s="142"/>
    </row>
    <row r="199" ht="14.25" spans="1:10">
      <c r="A199" s="7">
        <v>26</v>
      </c>
      <c r="B199" s="68" t="s">
        <v>1691</v>
      </c>
      <c r="C199" s="68"/>
      <c r="D199" s="39"/>
      <c r="E199" s="39"/>
      <c r="F199" s="39"/>
      <c r="G199" s="39"/>
      <c r="H199" s="68"/>
      <c r="I199" s="142"/>
      <c r="J199" s="142"/>
    </row>
    <row r="200" ht="14.25" spans="1:10">
      <c r="A200" s="7">
        <v>27</v>
      </c>
      <c r="B200" s="68" t="s">
        <v>1692</v>
      </c>
      <c r="C200" s="68"/>
      <c r="D200" s="39"/>
      <c r="E200" s="39"/>
      <c r="F200" s="39"/>
      <c r="G200" s="39"/>
      <c r="H200" s="68"/>
      <c r="I200" s="142"/>
      <c r="J200" s="142"/>
    </row>
    <row r="201" ht="14.25" spans="1:10">
      <c r="A201" s="7">
        <v>28</v>
      </c>
      <c r="B201" s="68" t="s">
        <v>1693</v>
      </c>
      <c r="C201" s="68"/>
      <c r="D201" s="39"/>
      <c r="E201" s="39"/>
      <c r="F201" s="39"/>
      <c r="G201" s="39"/>
      <c r="H201" s="68"/>
      <c r="I201" s="142"/>
      <c r="J201" s="142"/>
    </row>
    <row r="202" ht="14.25" spans="1:10">
      <c r="A202" s="7">
        <v>29</v>
      </c>
      <c r="B202" s="68" t="s">
        <v>1694</v>
      </c>
      <c r="C202" s="68"/>
      <c r="D202" s="39"/>
      <c r="E202" s="39"/>
      <c r="F202" s="39"/>
      <c r="G202" s="39"/>
      <c r="H202" s="68"/>
      <c r="I202" s="142"/>
      <c r="J202" s="142"/>
    </row>
    <row r="203" ht="14.25" spans="1:10">
      <c r="A203" s="7">
        <v>30</v>
      </c>
      <c r="B203" s="68" t="s">
        <v>1695</v>
      </c>
      <c r="C203" s="68"/>
      <c r="D203" s="39"/>
      <c r="E203" s="39"/>
      <c r="F203" s="39"/>
      <c r="G203" s="39"/>
      <c r="H203" s="68"/>
      <c r="I203" s="142"/>
      <c r="J203" s="142"/>
    </row>
    <row r="204" ht="14.25" spans="1:10">
      <c r="A204" s="7">
        <v>31</v>
      </c>
      <c r="B204" s="68" t="s">
        <v>1696</v>
      </c>
      <c r="C204" s="68"/>
      <c r="D204" s="39"/>
      <c r="E204" s="39"/>
      <c r="F204" s="39"/>
      <c r="G204" s="39"/>
      <c r="H204" s="68"/>
      <c r="I204" s="142"/>
      <c r="J204" s="142"/>
    </row>
    <row r="205" ht="14.25" spans="1:10">
      <c r="A205" s="7">
        <v>32</v>
      </c>
      <c r="B205" s="68" t="s">
        <v>1697</v>
      </c>
      <c r="C205" s="68"/>
      <c r="D205" s="39"/>
      <c r="E205" s="39"/>
      <c r="F205" s="39"/>
      <c r="G205" s="39"/>
      <c r="H205" s="68"/>
      <c r="I205" s="142"/>
      <c r="J205" s="142"/>
    </row>
    <row r="206" ht="14.25" spans="1:10">
      <c r="A206" s="7">
        <v>33</v>
      </c>
      <c r="B206" s="68" t="s">
        <v>1698</v>
      </c>
      <c r="C206" s="68"/>
      <c r="D206" s="39"/>
      <c r="E206" s="39"/>
      <c r="F206" s="39"/>
      <c r="G206" s="39"/>
      <c r="H206" s="68"/>
      <c r="I206" s="142"/>
      <c r="J206" s="142"/>
    </row>
    <row r="207" ht="14.25" spans="1:10">
      <c r="A207" s="7">
        <v>34</v>
      </c>
      <c r="B207" s="68" t="s">
        <v>1699</v>
      </c>
      <c r="C207" s="68"/>
      <c r="D207" s="39"/>
      <c r="E207" s="39"/>
      <c r="F207" s="39"/>
      <c r="G207" s="39"/>
      <c r="H207" s="68"/>
      <c r="I207" s="142"/>
      <c r="J207" s="142"/>
    </row>
    <row r="208" ht="14.25" spans="1:10">
      <c r="A208" s="7">
        <v>35</v>
      </c>
      <c r="B208" s="68" t="s">
        <v>1700</v>
      </c>
      <c r="C208" s="68"/>
      <c r="D208" s="39"/>
      <c r="E208" s="39"/>
      <c r="F208" s="39"/>
      <c r="G208" s="39"/>
      <c r="H208" s="147"/>
      <c r="I208" s="142"/>
      <c r="J208" s="142"/>
    </row>
    <row r="209" ht="14.25" spans="1:10">
      <c r="A209" s="7">
        <v>36</v>
      </c>
      <c r="B209" s="68" t="s">
        <v>1701</v>
      </c>
      <c r="C209" s="68"/>
      <c r="D209" s="39"/>
      <c r="E209" s="39"/>
      <c r="F209" s="39"/>
      <c r="G209" s="39"/>
      <c r="H209" s="68"/>
      <c r="I209" s="142"/>
      <c r="J209" s="142"/>
    </row>
    <row r="210" ht="14.25" spans="1:10">
      <c r="A210" s="7">
        <v>37</v>
      </c>
      <c r="B210" s="68" t="s">
        <v>1702</v>
      </c>
      <c r="C210" s="68"/>
      <c r="D210" s="39"/>
      <c r="E210" s="39"/>
      <c r="F210" s="39"/>
      <c r="G210" s="39"/>
      <c r="H210" s="68"/>
      <c r="I210" s="142"/>
      <c r="J210" s="142"/>
    </row>
    <row r="211" ht="14.25" spans="1:10">
      <c r="A211" s="7">
        <v>38</v>
      </c>
      <c r="B211" s="68" t="s">
        <v>1703</v>
      </c>
      <c r="C211" s="68"/>
      <c r="D211" s="39"/>
      <c r="E211" s="39"/>
      <c r="F211" s="39"/>
      <c r="G211" s="39"/>
      <c r="H211" s="68"/>
      <c r="I211" s="142"/>
      <c r="J211" s="142"/>
    </row>
    <row r="212" ht="14.25" spans="1:10">
      <c r="A212" s="7">
        <v>39</v>
      </c>
      <c r="B212" s="68" t="s">
        <v>1704</v>
      </c>
      <c r="C212" s="68"/>
      <c r="D212" s="39"/>
      <c r="E212" s="39"/>
      <c r="F212" s="39"/>
      <c r="G212" s="39"/>
      <c r="H212" s="68"/>
      <c r="I212" s="142"/>
      <c r="J212" s="142"/>
    </row>
    <row r="213" ht="14.25" spans="1:10">
      <c r="A213" s="7">
        <v>40</v>
      </c>
      <c r="B213" s="68" t="s">
        <v>1705</v>
      </c>
      <c r="C213" s="68"/>
      <c r="D213" s="39"/>
      <c r="E213" s="39"/>
      <c r="F213" s="39"/>
      <c r="G213" s="39"/>
      <c r="H213" s="68"/>
      <c r="I213" s="142"/>
      <c r="J213" s="142"/>
    </row>
    <row r="214" ht="14.25" spans="1:10">
      <c r="A214" s="7">
        <v>41</v>
      </c>
      <c r="B214" s="68" t="s">
        <v>1706</v>
      </c>
      <c r="C214" s="68"/>
      <c r="D214" s="39"/>
      <c r="E214" s="39"/>
      <c r="F214" s="39"/>
      <c r="G214" s="39"/>
      <c r="H214" s="68" t="s">
        <v>738</v>
      </c>
      <c r="I214" s="142"/>
      <c r="J214" s="142"/>
    </row>
    <row r="215" ht="14.25" spans="1:10">
      <c r="A215" s="7">
        <v>42</v>
      </c>
      <c r="B215" s="68" t="s">
        <v>1707</v>
      </c>
      <c r="C215" s="68"/>
      <c r="D215" s="39"/>
      <c r="E215" s="39"/>
      <c r="F215" s="39"/>
      <c r="G215" s="39"/>
      <c r="H215" s="68"/>
      <c r="I215" s="142"/>
      <c r="J215" s="142"/>
    </row>
    <row r="216" ht="14.25" spans="1:10">
      <c r="A216" s="7">
        <v>43</v>
      </c>
      <c r="B216" s="68" t="s">
        <v>1708</v>
      </c>
      <c r="C216" s="68"/>
      <c r="D216" s="39"/>
      <c r="E216" s="39"/>
      <c r="F216" s="39"/>
      <c r="G216" s="39"/>
      <c r="H216" s="68"/>
      <c r="I216" s="142"/>
      <c r="J216" s="142"/>
    </row>
    <row r="217" ht="14.25" spans="1:10">
      <c r="A217" s="7">
        <v>44</v>
      </c>
      <c r="B217" s="68"/>
      <c r="C217" s="68"/>
      <c r="D217" s="39"/>
      <c r="E217" s="39"/>
      <c r="F217" s="39"/>
      <c r="G217" s="39"/>
      <c r="H217" s="68"/>
      <c r="I217" s="142"/>
      <c r="J217" s="142"/>
    </row>
    <row r="218" ht="14.25" spans="1:10">
      <c r="A218" s="7">
        <v>45</v>
      </c>
      <c r="B218" s="68"/>
      <c r="C218" s="7"/>
      <c r="D218" s="7"/>
      <c r="E218" s="7"/>
      <c r="F218" s="7"/>
      <c r="G218" s="39"/>
      <c r="H218" s="7"/>
      <c r="I218" s="142"/>
      <c r="J218" s="142"/>
    </row>
    <row r="219" ht="17.25" spans="1:10">
      <c r="A219" s="46" t="s">
        <v>90</v>
      </c>
      <c r="B219" s="139"/>
      <c r="C219" s="47"/>
      <c r="D219" s="7">
        <f>SUM(D174:D218)</f>
        <v>0</v>
      </c>
      <c r="E219" s="7">
        <f>SUM(E174:E218)</f>
        <v>0</v>
      </c>
      <c r="F219" s="7">
        <f>SUM(F174:F218)</f>
        <v>0</v>
      </c>
      <c r="G219" s="7"/>
      <c r="H219" s="7"/>
      <c r="I219" s="142"/>
      <c r="J219" s="142"/>
    </row>
    <row r="220" ht="17.25" spans="1:10">
      <c r="A220" s="48" t="s">
        <v>91</v>
      </c>
      <c r="B220" s="140"/>
      <c r="C220" s="49"/>
      <c r="D220" s="50" t="e">
        <f>AVERAGE(D174:D218)</f>
        <v>#DIV/0!</v>
      </c>
      <c r="E220" s="50" t="e">
        <f>AVERAGE(E174:E218)</f>
        <v>#DIV/0!</v>
      </c>
      <c r="F220" s="50" t="e">
        <f>AVERAGE(F174:F218)</f>
        <v>#DIV/0!</v>
      </c>
      <c r="G220" s="50" t="e">
        <f>AVERAGE(G174:G218)</f>
        <v>#DIV/0!</v>
      </c>
      <c r="H220" s="7"/>
      <c r="I220" s="142"/>
      <c r="J220" s="142"/>
    </row>
    <row r="221" ht="17.25" spans="1:10">
      <c r="A221" s="48" t="s">
        <v>181</v>
      </c>
      <c r="B221" s="140"/>
      <c r="C221" s="49"/>
      <c r="D221" s="52">
        <f>COUNTIFS(D174:D218,"&gt;=85")</f>
        <v>0</v>
      </c>
      <c r="E221" s="52">
        <f>COUNTIFS(E174:E218,"&gt;=85")</f>
        <v>0</v>
      </c>
      <c r="F221" s="52">
        <f>COUNTIFS(F174:F218,"&gt;=85")</f>
        <v>0</v>
      </c>
      <c r="G221" s="52">
        <f>COUNTIFS(G173:G218,"&gt;=85")</f>
        <v>0</v>
      </c>
      <c r="H221" s="7"/>
      <c r="I221" s="142"/>
      <c r="J221" s="142"/>
    </row>
    <row r="222" ht="17.25" spans="1:10">
      <c r="A222" s="48" t="s">
        <v>1575</v>
      </c>
      <c r="B222" s="140"/>
      <c r="C222" s="49"/>
      <c r="D222" s="52">
        <f>COUNTIFS(D174:D218,"&gt;=75",D174:D218,"&lt;85")</f>
        <v>0</v>
      </c>
      <c r="E222" s="52">
        <f>COUNTIFS(E174:E218,"&gt;=75",E174:E218,"&lt;85")</f>
        <v>0</v>
      </c>
      <c r="F222" s="52">
        <f>COUNTIFS(F174:F218,"&gt;=75",F174:F218,"&lt;85")</f>
        <v>0</v>
      </c>
      <c r="G222" s="52">
        <f>COUNTIFS(G174:G218,"&gt;=75",G174:G218,"&lt;85")</f>
        <v>0</v>
      </c>
      <c r="H222" s="7"/>
      <c r="I222" s="142"/>
      <c r="J222" s="142"/>
    </row>
    <row r="223" ht="17.25" spans="1:10">
      <c r="A223" s="48" t="s">
        <v>1576</v>
      </c>
      <c r="B223" s="140"/>
      <c r="C223" s="49"/>
      <c r="D223" s="52">
        <f>COUNTIFS(D174:D218,"&gt;=60",D174:D218,"&lt;75")</f>
        <v>0</v>
      </c>
      <c r="E223" s="52">
        <f>COUNTIFS(E174:E218,"&gt;=60",E174:E218,"&lt;75")</f>
        <v>0</v>
      </c>
      <c r="F223" s="52">
        <f>COUNTIFS(F174:F218,"&gt;=60",F174:F218,"&lt;75")</f>
        <v>0</v>
      </c>
      <c r="G223" s="52">
        <f>COUNTIFS(G174:G218,"&gt;=60",G174:G218,"&lt;75")</f>
        <v>0</v>
      </c>
      <c r="H223" s="7"/>
      <c r="I223" s="142"/>
      <c r="J223" s="142"/>
    </row>
    <row r="224" ht="17.25" spans="1:10">
      <c r="A224" s="48" t="s">
        <v>1577</v>
      </c>
      <c r="B224" s="140"/>
      <c r="C224" s="49"/>
      <c r="D224" s="52">
        <f>COUNTIFS(D174:D218,"&lt;60")</f>
        <v>0</v>
      </c>
      <c r="E224" s="52">
        <f>COUNTIFS(E174:E218,"&lt;60")</f>
        <v>0</v>
      </c>
      <c r="F224" s="52">
        <f>COUNTIFS(F174:F218,"&lt;60")</f>
        <v>0</v>
      </c>
      <c r="G224" s="52">
        <f>COUNTIFS(G174:G218,"&lt;60")</f>
        <v>0</v>
      </c>
      <c r="H224" s="7"/>
      <c r="I224" s="142"/>
      <c r="J224" s="142"/>
    </row>
    <row r="225" ht="17.25" spans="1:10">
      <c r="A225" s="46" t="s">
        <v>96</v>
      </c>
      <c r="B225" s="139"/>
      <c r="C225" s="47"/>
      <c r="D225" s="53" t="e">
        <f>D221/SUM(D221:D224)</f>
        <v>#DIV/0!</v>
      </c>
      <c r="E225" s="53" t="e">
        <f>E221/SUM(E221:E224)</f>
        <v>#DIV/0!</v>
      </c>
      <c r="F225" s="53" t="e">
        <f>F221/SUM(F221:F224)</f>
        <v>#DIV/0!</v>
      </c>
      <c r="G225" s="53" t="e">
        <f>G221/SUM(G221:G224)</f>
        <v>#DIV/0!</v>
      </c>
      <c r="H225" s="7"/>
      <c r="I225" s="142"/>
      <c r="J225" s="142"/>
    </row>
    <row r="226" ht="17.25" spans="1:10">
      <c r="A226" s="48" t="s">
        <v>97</v>
      </c>
      <c r="B226" s="140"/>
      <c r="C226" s="49"/>
      <c r="D226" s="53" t="e">
        <f>SUM(D221:D223)/SUM(D221:D224)</f>
        <v>#DIV/0!</v>
      </c>
      <c r="E226" s="53" t="e">
        <f>SUM(E221:E223)/SUM(E221:E224)</f>
        <v>#DIV/0!</v>
      </c>
      <c r="F226" s="53" t="e">
        <f>SUM(F221:F223)/SUM(F221:F224)</f>
        <v>#DIV/0!</v>
      </c>
      <c r="G226" s="53"/>
      <c r="H226" s="7"/>
      <c r="I226" s="142"/>
      <c r="J226" s="142"/>
    </row>
    <row r="227" ht="17.25" spans="1:10">
      <c r="A227" s="48" t="s">
        <v>98</v>
      </c>
      <c r="B227" s="140"/>
      <c r="C227" s="49"/>
      <c r="D227" s="21" t="e">
        <f>STDEV(D174:D218)</f>
        <v>#DIV/0!</v>
      </c>
      <c r="E227" s="21" t="e">
        <f>STDEV(E174:E218)</f>
        <v>#DIV/0!</v>
      </c>
      <c r="F227" s="21" t="e">
        <f>STDEV(F174:F218)</f>
        <v>#DIV/0!</v>
      </c>
      <c r="G227" s="21" t="e">
        <f>STDEV(G174:G218)</f>
        <v>#DIV/0!</v>
      </c>
      <c r="H227" s="7"/>
      <c r="I227" s="142"/>
      <c r="J227" s="142"/>
    </row>
    <row r="228" spans="1:10">
      <c r="A228" s="35"/>
      <c r="B228" s="35"/>
      <c r="C228" s="35"/>
      <c r="D228" s="35"/>
      <c r="E228" s="35"/>
      <c r="F228" s="35"/>
      <c r="G228" s="35"/>
      <c r="H228" s="35"/>
      <c r="I228" s="142"/>
      <c r="J228" s="142"/>
    </row>
    <row r="229" ht="18.75" spans="1:10">
      <c r="A229" s="36" t="s">
        <v>1709</v>
      </c>
      <c r="B229" s="36"/>
      <c r="C229" s="36"/>
      <c r="D229" s="36"/>
      <c r="E229" s="36"/>
      <c r="F229" s="36"/>
      <c r="G229" s="36"/>
      <c r="H229" s="36"/>
      <c r="I229" s="142"/>
      <c r="J229" s="142"/>
    </row>
    <row r="230" ht="17.25" spans="1:10">
      <c r="A230" s="7" t="s">
        <v>245</v>
      </c>
      <c r="B230" s="125" t="s">
        <v>246</v>
      </c>
      <c r="C230" s="125" t="s">
        <v>646</v>
      </c>
      <c r="D230" s="125" t="s">
        <v>1</v>
      </c>
      <c r="E230" s="77" t="s">
        <v>99</v>
      </c>
      <c r="F230" s="77" t="s">
        <v>124</v>
      </c>
      <c r="G230" s="77" t="s">
        <v>90</v>
      </c>
      <c r="H230" s="77" t="s">
        <v>647</v>
      </c>
      <c r="I230" s="142"/>
      <c r="J230" s="142"/>
    </row>
    <row r="231" ht="14.25" spans="1:10">
      <c r="A231" s="7">
        <v>1</v>
      </c>
      <c r="B231" s="68" t="s">
        <v>1710</v>
      </c>
      <c r="C231" s="7"/>
      <c r="D231" s="39"/>
      <c r="E231" s="39"/>
      <c r="F231" s="39"/>
      <c r="G231" s="50"/>
      <c r="H231" s="7"/>
      <c r="I231" s="142"/>
      <c r="J231" s="142"/>
    </row>
    <row r="232" ht="14.25" spans="1:10">
      <c r="A232" s="7">
        <v>2</v>
      </c>
      <c r="B232" s="148" t="s">
        <v>1711</v>
      </c>
      <c r="C232" s="7"/>
      <c r="D232" s="39"/>
      <c r="E232" s="39"/>
      <c r="F232" s="39"/>
      <c r="G232" s="50"/>
      <c r="H232" s="7"/>
      <c r="I232" s="142"/>
      <c r="J232" s="142"/>
    </row>
    <row r="233" ht="14.25" spans="1:10">
      <c r="A233" s="7">
        <v>3</v>
      </c>
      <c r="B233" s="148" t="s">
        <v>1712</v>
      </c>
      <c r="C233" s="7"/>
      <c r="D233" s="39"/>
      <c r="E233" s="39"/>
      <c r="F233" s="39"/>
      <c r="G233" s="50"/>
      <c r="H233" s="7"/>
      <c r="I233" s="142"/>
      <c r="J233" s="142"/>
    </row>
    <row r="234" ht="14.25" spans="1:10">
      <c r="A234" s="7">
        <v>4</v>
      </c>
      <c r="B234" s="148" t="s">
        <v>1713</v>
      </c>
      <c r="C234" s="7"/>
      <c r="D234" s="39"/>
      <c r="E234" s="39"/>
      <c r="F234" s="39"/>
      <c r="G234" s="50"/>
      <c r="H234" s="7"/>
      <c r="I234" s="142"/>
      <c r="J234" s="142"/>
    </row>
    <row r="235" ht="14.25" spans="1:10">
      <c r="A235" s="7">
        <v>5</v>
      </c>
      <c r="B235" s="148" t="s">
        <v>1714</v>
      </c>
      <c r="C235" s="7"/>
      <c r="D235" s="39"/>
      <c r="E235" s="39"/>
      <c r="F235" s="39"/>
      <c r="G235" s="50"/>
      <c r="H235" s="7"/>
      <c r="I235" s="142"/>
      <c r="J235" s="142"/>
    </row>
    <row r="236" ht="14.25" spans="1:10">
      <c r="A236" s="7">
        <v>6</v>
      </c>
      <c r="B236" s="148" t="s">
        <v>1715</v>
      </c>
      <c r="C236" s="7"/>
      <c r="D236" s="39"/>
      <c r="E236" s="39"/>
      <c r="F236" s="39"/>
      <c r="G236" s="50"/>
      <c r="H236" s="7"/>
      <c r="I236" s="142"/>
      <c r="J236" s="142"/>
    </row>
    <row r="237" ht="14.25" spans="1:10">
      <c r="A237" s="7">
        <v>7</v>
      </c>
      <c r="B237" s="148" t="s">
        <v>1716</v>
      </c>
      <c r="C237" s="7"/>
      <c r="D237" s="39"/>
      <c r="E237" s="39"/>
      <c r="F237" s="39"/>
      <c r="G237" s="50"/>
      <c r="H237" s="7"/>
      <c r="I237" s="142"/>
      <c r="J237" s="142"/>
    </row>
    <row r="238" ht="14.25" spans="1:10">
      <c r="A238" s="7">
        <v>8</v>
      </c>
      <c r="B238" s="148" t="s">
        <v>1717</v>
      </c>
      <c r="C238" s="7"/>
      <c r="D238" s="39"/>
      <c r="E238" s="39"/>
      <c r="F238" s="39"/>
      <c r="G238" s="50"/>
      <c r="H238" s="7"/>
      <c r="I238" s="142"/>
      <c r="J238" s="142"/>
    </row>
    <row r="239" ht="14.25" spans="1:10">
      <c r="A239" s="7">
        <v>9</v>
      </c>
      <c r="B239" s="148" t="s">
        <v>1718</v>
      </c>
      <c r="C239" s="7"/>
      <c r="D239" s="39"/>
      <c r="E239" s="39"/>
      <c r="F239" s="39"/>
      <c r="G239" s="135"/>
      <c r="H239" s="7" t="s">
        <v>738</v>
      </c>
      <c r="I239" s="142"/>
      <c r="J239" s="142"/>
    </row>
    <row r="240" ht="14.25" spans="1:10">
      <c r="A240" s="7">
        <v>10</v>
      </c>
      <c r="B240" s="148" t="s">
        <v>1719</v>
      </c>
      <c r="C240" s="7"/>
      <c r="D240" s="39"/>
      <c r="E240" s="39"/>
      <c r="F240" s="39"/>
      <c r="G240" s="39"/>
      <c r="H240" s="7"/>
      <c r="I240" s="142"/>
      <c r="J240" s="142"/>
    </row>
    <row r="241" ht="14.25" spans="1:10">
      <c r="A241" s="7">
        <v>11</v>
      </c>
      <c r="B241" s="148" t="s">
        <v>1720</v>
      </c>
      <c r="C241" s="7"/>
      <c r="D241" s="39"/>
      <c r="E241" s="39"/>
      <c r="F241" s="39"/>
      <c r="G241" s="39"/>
      <c r="H241" s="7"/>
      <c r="I241" s="142"/>
      <c r="J241" s="142"/>
    </row>
    <row r="242" ht="15" spans="1:10">
      <c r="A242" s="7">
        <v>12</v>
      </c>
      <c r="B242" s="148" t="s">
        <v>1721</v>
      </c>
      <c r="C242" s="7"/>
      <c r="D242" s="39"/>
      <c r="E242" s="39"/>
      <c r="F242" s="39"/>
      <c r="G242" s="39"/>
      <c r="H242" s="149"/>
      <c r="I242" s="142"/>
      <c r="J242" s="142"/>
    </row>
    <row r="243" ht="14.25" spans="1:10">
      <c r="A243" s="7">
        <v>13</v>
      </c>
      <c r="B243" s="148" t="s">
        <v>1722</v>
      </c>
      <c r="C243" s="7"/>
      <c r="D243" s="39"/>
      <c r="E243" s="39"/>
      <c r="F243" s="39"/>
      <c r="G243" s="39"/>
      <c r="H243" s="7"/>
      <c r="I243" s="142"/>
      <c r="J243" s="142"/>
    </row>
    <row r="244" ht="14.25" spans="1:10">
      <c r="A244" s="7">
        <v>14</v>
      </c>
      <c r="B244" s="148" t="s">
        <v>1723</v>
      </c>
      <c r="C244" s="7"/>
      <c r="D244" s="39"/>
      <c r="E244" s="39"/>
      <c r="F244" s="39"/>
      <c r="G244" s="39"/>
      <c r="H244" s="7"/>
      <c r="I244" s="142"/>
      <c r="J244" s="142"/>
    </row>
    <row r="245" ht="14.25" spans="1:10">
      <c r="A245" s="7">
        <v>15</v>
      </c>
      <c r="B245" s="148" t="s">
        <v>1724</v>
      </c>
      <c r="C245" s="7"/>
      <c r="D245" s="39"/>
      <c r="E245" s="39"/>
      <c r="F245" s="39"/>
      <c r="G245" s="39"/>
      <c r="H245" s="7"/>
      <c r="I245" s="142"/>
      <c r="J245" s="142"/>
    </row>
    <row r="246" ht="14.25" spans="1:10">
      <c r="A246" s="7">
        <v>16</v>
      </c>
      <c r="B246" s="148" t="s">
        <v>1725</v>
      </c>
      <c r="C246" s="7"/>
      <c r="D246" s="39"/>
      <c r="E246" s="39"/>
      <c r="F246" s="39"/>
      <c r="G246" s="39"/>
      <c r="H246" s="7"/>
      <c r="I246" s="142"/>
      <c r="J246" s="142"/>
    </row>
    <row r="247" ht="14.25" spans="1:10">
      <c r="A247" s="7">
        <v>17</v>
      </c>
      <c r="B247" s="148" t="s">
        <v>1726</v>
      </c>
      <c r="C247" s="7"/>
      <c r="D247" s="39"/>
      <c r="E247" s="39"/>
      <c r="F247" s="39"/>
      <c r="G247" s="39"/>
      <c r="H247" s="7"/>
      <c r="I247" s="142"/>
      <c r="J247" s="142"/>
    </row>
    <row r="248" ht="14.25" spans="1:10">
      <c r="A248" s="7">
        <v>18</v>
      </c>
      <c r="B248" s="148" t="s">
        <v>1727</v>
      </c>
      <c r="C248" s="7"/>
      <c r="D248" s="39"/>
      <c r="E248" s="39"/>
      <c r="F248" s="39"/>
      <c r="G248" s="39"/>
      <c r="H248" s="7"/>
      <c r="I248" s="142"/>
      <c r="J248" s="142"/>
    </row>
    <row r="249" ht="14.25" spans="1:10">
      <c r="A249" s="7">
        <v>19</v>
      </c>
      <c r="B249" s="148" t="s">
        <v>1728</v>
      </c>
      <c r="C249" s="7"/>
      <c r="D249" s="39"/>
      <c r="E249" s="39"/>
      <c r="F249" s="39"/>
      <c r="G249" s="39"/>
      <c r="H249" s="7"/>
      <c r="I249" s="142"/>
      <c r="J249" s="142"/>
    </row>
    <row r="250" ht="14.25" spans="1:10">
      <c r="A250" s="7">
        <v>20</v>
      </c>
      <c r="B250" s="148" t="s">
        <v>1729</v>
      </c>
      <c r="C250" s="7"/>
      <c r="D250" s="39"/>
      <c r="E250" s="39"/>
      <c r="F250" s="39"/>
      <c r="G250" s="39"/>
      <c r="H250" s="7"/>
      <c r="I250" s="142"/>
      <c r="J250" s="142"/>
    </row>
    <row r="251" ht="14.25" spans="1:10">
      <c r="A251" s="7">
        <v>21</v>
      </c>
      <c r="B251" s="148" t="s">
        <v>1730</v>
      </c>
      <c r="C251" s="7"/>
      <c r="D251" s="39"/>
      <c r="E251" s="39"/>
      <c r="F251" s="39"/>
      <c r="G251" s="39"/>
      <c r="H251" s="7"/>
      <c r="I251" s="142"/>
      <c r="J251" s="142"/>
    </row>
    <row r="252" ht="14.25" spans="1:10">
      <c r="A252" s="7">
        <v>22</v>
      </c>
      <c r="B252" s="148" t="s">
        <v>1731</v>
      </c>
      <c r="C252" s="7"/>
      <c r="D252" s="39"/>
      <c r="E252" s="39"/>
      <c r="F252" s="39"/>
      <c r="G252" s="39"/>
      <c r="H252" s="7"/>
      <c r="I252" s="142"/>
      <c r="J252" s="142"/>
    </row>
    <row r="253" ht="14.25" spans="1:10">
      <c r="A253" s="7">
        <v>23</v>
      </c>
      <c r="B253" s="148" t="s">
        <v>1732</v>
      </c>
      <c r="C253" s="7"/>
      <c r="D253" s="39"/>
      <c r="E253" s="39"/>
      <c r="F253" s="39"/>
      <c r="G253" s="39"/>
      <c r="H253" s="7" t="s">
        <v>738</v>
      </c>
      <c r="I253" s="142"/>
      <c r="J253" s="142"/>
    </row>
    <row r="254" ht="14.25" spans="1:10">
      <c r="A254" s="7">
        <v>24</v>
      </c>
      <c r="B254" s="148" t="s">
        <v>1733</v>
      </c>
      <c r="C254" s="7"/>
      <c r="D254" s="39"/>
      <c r="E254" s="39"/>
      <c r="F254" s="39"/>
      <c r="G254" s="39"/>
      <c r="H254" s="7"/>
      <c r="I254" s="142"/>
      <c r="J254" s="142"/>
    </row>
    <row r="255" ht="14.25" spans="1:10">
      <c r="A255" s="7">
        <v>25</v>
      </c>
      <c r="B255" s="148" t="s">
        <v>1734</v>
      </c>
      <c r="C255" s="7"/>
      <c r="D255" s="39"/>
      <c r="E255" s="39"/>
      <c r="F255" s="39"/>
      <c r="G255" s="39"/>
      <c r="H255" s="7"/>
      <c r="I255" s="142"/>
      <c r="J255" s="142"/>
    </row>
    <row r="256" ht="14.25" spans="1:10">
      <c r="A256" s="7">
        <v>26</v>
      </c>
      <c r="B256" s="148" t="s">
        <v>1735</v>
      </c>
      <c r="C256" s="7"/>
      <c r="D256" s="143"/>
      <c r="E256" s="143"/>
      <c r="F256" s="143"/>
      <c r="G256" s="143"/>
      <c r="H256" s="7"/>
      <c r="I256" s="142"/>
      <c r="J256" s="142"/>
    </row>
    <row r="257" ht="14.25" spans="1:10">
      <c r="A257" s="7">
        <v>27</v>
      </c>
      <c r="B257" s="148" t="s">
        <v>1736</v>
      </c>
      <c r="C257" s="7"/>
      <c r="D257" s="39"/>
      <c r="E257" s="39"/>
      <c r="F257" s="39"/>
      <c r="G257" s="39"/>
      <c r="H257" s="7"/>
      <c r="I257" s="142"/>
      <c r="J257" s="142"/>
    </row>
    <row r="258" ht="14.25" spans="1:10">
      <c r="A258" s="7">
        <v>28</v>
      </c>
      <c r="B258" s="148" t="s">
        <v>1737</v>
      </c>
      <c r="C258" s="7"/>
      <c r="D258" s="39"/>
      <c r="E258" s="39"/>
      <c r="F258" s="39"/>
      <c r="G258" s="39"/>
      <c r="H258" s="7"/>
      <c r="I258" s="142"/>
      <c r="J258" s="142"/>
    </row>
    <row r="259" ht="14.25" spans="1:10">
      <c r="A259" s="7">
        <v>29</v>
      </c>
      <c r="B259" s="148" t="s">
        <v>565</v>
      </c>
      <c r="C259" s="7"/>
      <c r="D259" s="39"/>
      <c r="E259" s="39"/>
      <c r="F259" s="39"/>
      <c r="G259" s="39"/>
      <c r="H259" s="7"/>
      <c r="I259" s="142"/>
      <c r="J259" s="142"/>
    </row>
    <row r="260" ht="14.25" spans="1:10">
      <c r="A260" s="7">
        <v>30</v>
      </c>
      <c r="B260" s="148" t="s">
        <v>1738</v>
      </c>
      <c r="C260" s="7"/>
      <c r="D260" s="39"/>
      <c r="E260" s="39"/>
      <c r="F260" s="39"/>
      <c r="G260" s="39"/>
      <c r="H260" s="7"/>
      <c r="I260" s="142"/>
      <c r="J260" s="142"/>
    </row>
    <row r="261" ht="14.25" spans="1:10">
      <c r="A261" s="7">
        <v>31</v>
      </c>
      <c r="B261" s="148" t="s">
        <v>1739</v>
      </c>
      <c r="C261" s="7"/>
      <c r="D261" s="39"/>
      <c r="E261" s="39"/>
      <c r="F261" s="39"/>
      <c r="G261" s="39"/>
      <c r="H261" s="7"/>
      <c r="I261" s="142"/>
      <c r="J261" s="142"/>
    </row>
    <row r="262" ht="14.25" spans="1:10">
      <c r="A262" s="7">
        <v>32</v>
      </c>
      <c r="B262" s="148" t="s">
        <v>1740</v>
      </c>
      <c r="C262" s="7"/>
      <c r="D262" s="39"/>
      <c r="E262" s="39"/>
      <c r="F262" s="39"/>
      <c r="G262" s="39"/>
      <c r="H262" s="7"/>
      <c r="I262" s="142"/>
      <c r="J262" s="142"/>
    </row>
    <row r="263" ht="14.25" spans="1:10">
      <c r="A263" s="7">
        <v>33</v>
      </c>
      <c r="B263" s="148" t="s">
        <v>1741</v>
      </c>
      <c r="C263" s="7"/>
      <c r="D263" s="39"/>
      <c r="E263" s="39"/>
      <c r="F263" s="39"/>
      <c r="G263" s="39"/>
      <c r="H263" s="7"/>
      <c r="I263" s="142"/>
      <c r="J263" s="142"/>
    </row>
    <row r="264" ht="14.25" spans="1:10">
      <c r="A264" s="7">
        <v>34</v>
      </c>
      <c r="B264" s="148" t="s">
        <v>1742</v>
      </c>
      <c r="C264" s="7"/>
      <c r="D264" s="39"/>
      <c r="E264" s="39"/>
      <c r="F264" s="39"/>
      <c r="G264" s="39"/>
      <c r="H264" s="7"/>
      <c r="I264" s="142"/>
      <c r="J264" s="142"/>
    </row>
    <row r="265" ht="14.25" spans="1:10">
      <c r="A265" s="7">
        <v>35</v>
      </c>
      <c r="B265" s="148" t="s">
        <v>1743</v>
      </c>
      <c r="C265" s="7"/>
      <c r="D265" s="39"/>
      <c r="E265" s="39"/>
      <c r="F265" s="39"/>
      <c r="G265" s="39"/>
      <c r="H265" s="7"/>
      <c r="I265" s="142"/>
      <c r="J265" s="142"/>
    </row>
    <row r="266" ht="14.25" spans="1:10">
      <c r="A266" s="7">
        <v>36</v>
      </c>
      <c r="B266" s="148" t="s">
        <v>1744</v>
      </c>
      <c r="C266" s="7"/>
      <c r="D266" s="39"/>
      <c r="E266" s="39"/>
      <c r="F266" s="39"/>
      <c r="G266" s="39"/>
      <c r="H266" s="7"/>
      <c r="I266" s="142"/>
      <c r="J266" s="142"/>
    </row>
    <row r="267" ht="14.25" spans="1:10">
      <c r="A267" s="7">
        <v>37</v>
      </c>
      <c r="B267" s="148" t="s">
        <v>1745</v>
      </c>
      <c r="C267" s="7"/>
      <c r="D267" s="39"/>
      <c r="E267" s="39"/>
      <c r="F267" s="39"/>
      <c r="G267" s="39"/>
      <c r="H267" s="7"/>
      <c r="I267" s="142"/>
      <c r="J267" s="142"/>
    </row>
    <row r="268" ht="14.25" spans="1:10">
      <c r="A268" s="7">
        <v>38</v>
      </c>
      <c r="B268" s="148" t="s">
        <v>1746</v>
      </c>
      <c r="C268" s="7"/>
      <c r="D268" s="39"/>
      <c r="E268" s="39"/>
      <c r="F268" s="39"/>
      <c r="G268" s="39"/>
      <c r="H268" s="7"/>
      <c r="I268" s="142"/>
      <c r="J268" s="142"/>
    </row>
    <row r="269" ht="14.25" spans="1:10">
      <c r="A269" s="7">
        <v>39</v>
      </c>
      <c r="B269" s="148" t="s">
        <v>1747</v>
      </c>
      <c r="C269" s="7"/>
      <c r="D269" s="39"/>
      <c r="E269" s="39"/>
      <c r="F269" s="39"/>
      <c r="G269" s="39"/>
      <c r="H269" s="7" t="s">
        <v>738</v>
      </c>
      <c r="I269" s="142"/>
      <c r="J269" s="142"/>
    </row>
    <row r="270" ht="14.25" spans="1:10">
      <c r="A270" s="7">
        <v>40</v>
      </c>
      <c r="B270" s="148" t="s">
        <v>1748</v>
      </c>
      <c r="C270" s="7"/>
      <c r="D270" s="39"/>
      <c r="E270" s="39"/>
      <c r="F270" s="39"/>
      <c r="G270" s="39"/>
      <c r="H270" s="7"/>
      <c r="I270" s="142"/>
      <c r="J270" s="142"/>
    </row>
    <row r="271" ht="14.25" spans="1:10">
      <c r="A271" s="7">
        <v>41</v>
      </c>
      <c r="B271" s="148" t="s">
        <v>1749</v>
      </c>
      <c r="C271" s="7"/>
      <c r="D271" s="39"/>
      <c r="E271" s="39"/>
      <c r="F271" s="39"/>
      <c r="G271" s="39"/>
      <c r="H271" s="7"/>
      <c r="I271" s="142"/>
      <c r="J271" s="142"/>
    </row>
    <row r="272" ht="14.25" spans="1:10">
      <c r="A272" s="7">
        <v>42</v>
      </c>
      <c r="B272" s="148" t="s">
        <v>1750</v>
      </c>
      <c r="C272" s="7"/>
      <c r="D272" s="39"/>
      <c r="E272" s="39"/>
      <c r="F272" s="39"/>
      <c r="G272" s="39"/>
      <c r="H272" s="7"/>
      <c r="I272" s="142"/>
      <c r="J272" s="142"/>
    </row>
    <row r="273" ht="14.25" spans="1:10">
      <c r="A273" s="7">
        <v>43</v>
      </c>
      <c r="B273" s="148" t="s">
        <v>1751</v>
      </c>
      <c r="C273" s="7"/>
      <c r="D273" s="39"/>
      <c r="E273" s="39"/>
      <c r="F273" s="39"/>
      <c r="G273" s="39"/>
      <c r="H273" s="7"/>
      <c r="I273" s="142"/>
      <c r="J273" s="142"/>
    </row>
    <row r="274" ht="17.25" spans="1:10">
      <c r="A274" s="125">
        <v>44</v>
      </c>
      <c r="B274" s="150"/>
      <c r="C274" s="125"/>
      <c r="D274" s="39"/>
      <c r="E274" s="39"/>
      <c r="F274" s="39"/>
      <c r="G274" s="39"/>
      <c r="H274" s="7"/>
      <c r="I274" s="142"/>
      <c r="J274" s="142"/>
    </row>
    <row r="275" ht="17.25" spans="1:10">
      <c r="A275" s="125">
        <v>45</v>
      </c>
      <c r="B275" s="150"/>
      <c r="C275" s="125"/>
      <c r="D275" s="7"/>
      <c r="E275" s="7"/>
      <c r="F275" s="7"/>
      <c r="G275" s="39"/>
      <c r="H275" s="7"/>
      <c r="I275" s="142"/>
      <c r="J275" s="142"/>
    </row>
    <row r="276" ht="17.25" spans="1:10">
      <c r="A276" s="46" t="s">
        <v>90</v>
      </c>
      <c r="B276" s="139"/>
      <c r="C276" s="47"/>
      <c r="D276" s="7">
        <f>SUM(D231:D275)</f>
        <v>0</v>
      </c>
      <c r="E276" s="7">
        <f>SUM(E231:E275)</f>
        <v>0</v>
      </c>
      <c r="F276" s="7">
        <f>SUM(F231:F275)</f>
        <v>0</v>
      </c>
      <c r="G276" s="7"/>
      <c r="H276" s="7"/>
      <c r="I276" s="142"/>
      <c r="J276" s="142"/>
    </row>
    <row r="277" ht="17.25" spans="1:10">
      <c r="A277" s="48" t="s">
        <v>91</v>
      </c>
      <c r="B277" s="140"/>
      <c r="C277" s="49"/>
      <c r="D277" s="50" t="e">
        <f>AVERAGE(D231:D275)</f>
        <v>#DIV/0!</v>
      </c>
      <c r="E277" s="50" t="e">
        <f>AVERAGE(E231:E275)</f>
        <v>#DIV/0!</v>
      </c>
      <c r="F277" s="50" t="e">
        <f>AVERAGE(F231:F275)</f>
        <v>#DIV/0!</v>
      </c>
      <c r="G277" s="50" t="e">
        <f>AVERAGE(G231:G275)</f>
        <v>#DIV/0!</v>
      </c>
      <c r="H277" s="7"/>
      <c r="I277" s="142"/>
      <c r="J277" s="142"/>
    </row>
    <row r="278" ht="17.25" spans="1:10">
      <c r="A278" s="48" t="s">
        <v>181</v>
      </c>
      <c r="B278" s="140"/>
      <c r="C278" s="49"/>
      <c r="D278" s="52">
        <f>COUNTIFS(D231:D275,"&gt;=85")</f>
        <v>0</v>
      </c>
      <c r="E278" s="52">
        <f>COUNTIFS(E231:E275,"&gt;=85")</f>
        <v>0</v>
      </c>
      <c r="F278" s="52">
        <f>COUNTIFS(F231:F275,"&gt;=85")</f>
        <v>0</v>
      </c>
      <c r="G278" s="52">
        <f>COUNTIFS(G230:G275,"&gt;=85")</f>
        <v>0</v>
      </c>
      <c r="H278" s="7"/>
      <c r="I278" s="142"/>
      <c r="J278" s="142"/>
    </row>
    <row r="279" ht="17.25" spans="1:10">
      <c r="A279" s="48" t="s">
        <v>1575</v>
      </c>
      <c r="B279" s="140"/>
      <c r="C279" s="49"/>
      <c r="D279" s="52">
        <f>COUNTIFS(D231:D275,"&gt;=75",D231:D275,"&lt;85")</f>
        <v>0</v>
      </c>
      <c r="E279" s="52">
        <f>COUNTIFS(E231:E275,"&gt;=75",E231:E275,"&lt;85")</f>
        <v>0</v>
      </c>
      <c r="F279" s="52">
        <f>COUNTIFS(F231:F275,"&gt;=75",F231:F275,"&lt;85")</f>
        <v>0</v>
      </c>
      <c r="G279" s="52">
        <f>COUNTIFS(G231:G275,"&gt;=75",G231:G275,"&lt;85")</f>
        <v>0</v>
      </c>
      <c r="H279" s="7"/>
      <c r="I279" s="142"/>
      <c r="J279" s="142"/>
    </row>
    <row r="280" ht="17.25" spans="1:10">
      <c r="A280" s="48" t="s">
        <v>1576</v>
      </c>
      <c r="B280" s="140"/>
      <c r="C280" s="49"/>
      <c r="D280" s="52">
        <f>COUNTIFS(D231:D275,"&gt;=60",D231:D275,"&lt;75")</f>
        <v>0</v>
      </c>
      <c r="E280" s="52">
        <f>COUNTIFS(E231:E275,"&gt;=60",E231:E275,"&lt;75")</f>
        <v>0</v>
      </c>
      <c r="F280" s="52">
        <f>COUNTIFS(F231:F275,"&gt;=60",F231:F275,"&lt;75")</f>
        <v>0</v>
      </c>
      <c r="G280" s="52">
        <f>COUNTIFS(G231:G275,"&gt;=60",G231:G275,"&lt;75")</f>
        <v>0</v>
      </c>
      <c r="H280" s="7"/>
      <c r="I280" s="142"/>
      <c r="J280" s="142"/>
    </row>
    <row r="281" ht="17.25" spans="1:10">
      <c r="A281" s="48" t="s">
        <v>1577</v>
      </c>
      <c r="B281" s="140"/>
      <c r="C281" s="49"/>
      <c r="D281" s="52">
        <f>COUNTIFS(D231:D275,"&lt;60")</f>
        <v>0</v>
      </c>
      <c r="E281" s="52">
        <f>COUNTIFS(E231:E275,"&lt;60")</f>
        <v>0</v>
      </c>
      <c r="F281" s="52">
        <f>COUNTIFS(F231:F275,"&lt;60")</f>
        <v>0</v>
      </c>
      <c r="G281" s="52">
        <f>COUNTIFS(G231:G275,"&lt;60")</f>
        <v>0</v>
      </c>
      <c r="H281" s="7"/>
      <c r="I281" s="142"/>
      <c r="J281" s="142"/>
    </row>
    <row r="282" ht="17.25" spans="1:10">
      <c r="A282" s="46" t="s">
        <v>96</v>
      </c>
      <c r="B282" s="139"/>
      <c r="C282" s="47"/>
      <c r="D282" s="53" t="e">
        <f>D278/SUM(D278:D281)</f>
        <v>#DIV/0!</v>
      </c>
      <c r="E282" s="53" t="e">
        <f>E278/SUM(E278:E281)</f>
        <v>#DIV/0!</v>
      </c>
      <c r="F282" s="53" t="e">
        <f>F278/SUM(F278:F281)</f>
        <v>#DIV/0!</v>
      </c>
      <c r="G282" s="53" t="e">
        <f>G278/SUM(G278:G281)</f>
        <v>#DIV/0!</v>
      </c>
      <c r="H282" s="7"/>
      <c r="I282" s="142"/>
      <c r="J282" s="142"/>
    </row>
    <row r="283" ht="17.25" spans="1:10">
      <c r="A283" s="48" t="s">
        <v>97</v>
      </c>
      <c r="B283" s="140"/>
      <c r="C283" s="49"/>
      <c r="D283" s="53" t="e">
        <f>SUM(D278:D280)/SUM(D278:D281)</f>
        <v>#DIV/0!</v>
      </c>
      <c r="E283" s="53" t="e">
        <f>SUM(E278:E280)/SUM(E278:E281)</f>
        <v>#DIV/0!</v>
      </c>
      <c r="F283" s="53" t="e">
        <f>SUM(F278:F280)/SUM(F278:F281)</f>
        <v>#DIV/0!</v>
      </c>
      <c r="G283" s="53"/>
      <c r="H283" s="7"/>
      <c r="I283" s="142"/>
      <c r="J283" s="142"/>
    </row>
    <row r="284" ht="17.25" spans="1:10">
      <c r="A284" s="48" t="s">
        <v>98</v>
      </c>
      <c r="B284" s="140"/>
      <c r="C284" s="49"/>
      <c r="D284" s="21" t="e">
        <f>STDEV(D231:D275)</f>
        <v>#DIV/0!</v>
      </c>
      <c r="E284" s="21" t="e">
        <f>STDEV(E231:E275)</f>
        <v>#DIV/0!</v>
      </c>
      <c r="F284" s="21" t="e">
        <f>STDEV(F231:F275)</f>
        <v>#DIV/0!</v>
      </c>
      <c r="G284" s="21" t="e">
        <f>STDEV(G231:G275)</f>
        <v>#DIV/0!</v>
      </c>
      <c r="H284" s="7"/>
      <c r="I284" s="142"/>
      <c r="J284" s="142"/>
    </row>
    <row r="285" spans="1:10">
      <c r="A285" s="35"/>
      <c r="B285" s="35"/>
      <c r="C285" s="35"/>
      <c r="D285" s="35"/>
      <c r="E285" s="35"/>
      <c r="F285" s="35"/>
      <c r="G285" s="35"/>
      <c r="H285" s="35"/>
      <c r="I285" s="142"/>
      <c r="J285" s="142"/>
    </row>
    <row r="286" ht="18.75" spans="1:10">
      <c r="A286" s="36" t="s">
        <v>1752</v>
      </c>
      <c r="B286" s="36"/>
      <c r="C286" s="36"/>
      <c r="D286" s="36"/>
      <c r="E286" s="36"/>
      <c r="F286" s="36"/>
      <c r="G286" s="36"/>
      <c r="H286" s="36"/>
      <c r="I286" s="142"/>
      <c r="J286" s="142"/>
    </row>
    <row r="287" ht="17.25" spans="1:10">
      <c r="A287" s="7" t="s">
        <v>245</v>
      </c>
      <c r="B287" s="125" t="s">
        <v>246</v>
      </c>
      <c r="C287" s="125" t="s">
        <v>646</v>
      </c>
      <c r="D287" s="125" t="s">
        <v>1</v>
      </c>
      <c r="E287" s="77" t="s">
        <v>99</v>
      </c>
      <c r="F287" s="77" t="s">
        <v>124</v>
      </c>
      <c r="G287" s="77" t="s">
        <v>90</v>
      </c>
      <c r="H287" s="77" t="s">
        <v>647</v>
      </c>
      <c r="I287" s="142"/>
      <c r="J287" s="142"/>
    </row>
    <row r="288" ht="14.25" spans="1:10">
      <c r="A288" s="7">
        <v>1</v>
      </c>
      <c r="B288" s="68" t="s">
        <v>1753</v>
      </c>
      <c r="C288" s="7"/>
      <c r="D288" s="39"/>
      <c r="E288" s="39"/>
      <c r="F288" s="39"/>
      <c r="G288" s="50"/>
      <c r="H288" s="7"/>
      <c r="I288" s="142"/>
      <c r="J288" s="142"/>
    </row>
    <row r="289" ht="14.25" spans="1:10">
      <c r="A289" s="7">
        <v>2</v>
      </c>
      <c r="B289" s="68" t="s">
        <v>1754</v>
      </c>
      <c r="C289" s="7"/>
      <c r="D289" s="39"/>
      <c r="E289" s="39"/>
      <c r="F289" s="39"/>
      <c r="G289" s="50"/>
      <c r="H289" s="7"/>
      <c r="I289" s="142"/>
      <c r="J289" s="142"/>
    </row>
    <row r="290" ht="14.25" spans="1:10">
      <c r="A290" s="7">
        <v>3</v>
      </c>
      <c r="B290" s="68" t="s">
        <v>1755</v>
      </c>
      <c r="C290" s="7"/>
      <c r="D290" s="39"/>
      <c r="E290" s="39"/>
      <c r="F290" s="39"/>
      <c r="G290" s="50"/>
      <c r="H290" s="7"/>
      <c r="I290" s="142"/>
      <c r="J290" s="142"/>
    </row>
    <row r="291" ht="14.25" spans="1:10">
      <c r="A291" s="7">
        <v>4</v>
      </c>
      <c r="B291" s="68" t="s">
        <v>1756</v>
      </c>
      <c r="C291" s="7"/>
      <c r="D291" s="39"/>
      <c r="E291" s="39"/>
      <c r="F291" s="39"/>
      <c r="G291" s="50"/>
      <c r="H291" s="7"/>
      <c r="I291" s="142"/>
      <c r="J291" s="142"/>
    </row>
    <row r="292" ht="14.25" spans="1:10">
      <c r="A292" s="7">
        <v>5</v>
      </c>
      <c r="B292" s="68" t="s">
        <v>1757</v>
      </c>
      <c r="C292" s="7"/>
      <c r="D292" s="39"/>
      <c r="E292" s="39"/>
      <c r="F292" s="39"/>
      <c r="G292" s="50"/>
      <c r="H292" s="7"/>
      <c r="I292" s="142"/>
      <c r="J292" s="142"/>
    </row>
    <row r="293" ht="14.25" spans="1:10">
      <c r="A293" s="7">
        <v>6</v>
      </c>
      <c r="B293" s="68" t="s">
        <v>1758</v>
      </c>
      <c r="C293" s="7"/>
      <c r="D293" s="39"/>
      <c r="E293" s="39"/>
      <c r="F293" s="39"/>
      <c r="G293" s="50"/>
      <c r="H293" s="7"/>
      <c r="I293" s="142"/>
      <c r="J293" s="142"/>
    </row>
    <row r="294" ht="14.25" spans="1:10">
      <c r="A294" s="7">
        <v>7</v>
      </c>
      <c r="B294" s="68" t="s">
        <v>1759</v>
      </c>
      <c r="C294" s="7"/>
      <c r="D294" s="39"/>
      <c r="E294" s="39"/>
      <c r="F294" s="39"/>
      <c r="G294" s="50"/>
      <c r="H294" s="7"/>
      <c r="I294" s="142"/>
      <c r="J294" s="142"/>
    </row>
    <row r="295" ht="14.25" spans="1:10">
      <c r="A295" s="7">
        <v>8</v>
      </c>
      <c r="B295" s="68" t="s">
        <v>1760</v>
      </c>
      <c r="C295" s="7"/>
      <c r="D295" s="39"/>
      <c r="E295" s="39"/>
      <c r="F295" s="39"/>
      <c r="G295" s="50"/>
      <c r="H295" s="7"/>
      <c r="I295" s="142"/>
      <c r="J295" s="142"/>
    </row>
    <row r="296" ht="14.25" spans="1:10">
      <c r="A296" s="7">
        <v>9</v>
      </c>
      <c r="B296" s="68" t="s">
        <v>1761</v>
      </c>
      <c r="C296" s="7"/>
      <c r="D296" s="39"/>
      <c r="E296" s="39"/>
      <c r="F296" s="39"/>
      <c r="G296" s="135"/>
      <c r="H296" s="7"/>
      <c r="I296" s="142"/>
      <c r="J296" s="142"/>
    </row>
    <row r="297" ht="14.25" spans="1:10">
      <c r="A297" s="7">
        <v>10</v>
      </c>
      <c r="B297" s="68" t="s">
        <v>1762</v>
      </c>
      <c r="C297" s="7"/>
      <c r="D297" s="39"/>
      <c r="E297" s="39"/>
      <c r="F297" s="39"/>
      <c r="G297" s="39"/>
      <c r="H297" s="7"/>
      <c r="I297" s="142"/>
      <c r="J297" s="142"/>
    </row>
    <row r="298" ht="14.25" spans="1:10">
      <c r="A298" s="7">
        <v>11</v>
      </c>
      <c r="B298" s="68" t="s">
        <v>1763</v>
      </c>
      <c r="C298" s="7"/>
      <c r="D298" s="39"/>
      <c r="E298" s="39"/>
      <c r="F298" s="39"/>
      <c r="G298" s="39"/>
      <c r="H298" s="7"/>
      <c r="I298" s="142"/>
      <c r="J298" s="142"/>
    </row>
    <row r="299" ht="14.25" spans="1:10">
      <c r="A299" s="7">
        <v>12</v>
      </c>
      <c r="B299" s="68" t="s">
        <v>276</v>
      </c>
      <c r="C299" s="7"/>
      <c r="D299" s="39"/>
      <c r="E299" s="39"/>
      <c r="F299" s="39"/>
      <c r="G299" s="39"/>
      <c r="H299" s="7"/>
      <c r="I299" s="142"/>
      <c r="J299" s="142"/>
    </row>
    <row r="300" ht="14.25" spans="1:10">
      <c r="A300" s="7">
        <v>13</v>
      </c>
      <c r="B300" s="68" t="s">
        <v>1764</v>
      </c>
      <c r="C300" s="7"/>
      <c r="D300" s="39"/>
      <c r="E300" s="39"/>
      <c r="F300" s="39"/>
      <c r="G300" s="39"/>
      <c r="H300" s="7"/>
      <c r="I300" s="142"/>
      <c r="J300" s="142"/>
    </row>
    <row r="301" ht="14.25" spans="1:10">
      <c r="A301" s="7">
        <v>14</v>
      </c>
      <c r="B301" s="68" t="s">
        <v>1765</v>
      </c>
      <c r="C301" s="7"/>
      <c r="D301" s="39"/>
      <c r="E301" s="39"/>
      <c r="F301" s="39"/>
      <c r="G301" s="39"/>
      <c r="H301" s="7"/>
      <c r="I301" s="142"/>
      <c r="J301" s="142"/>
    </row>
    <row r="302" ht="14.25" spans="1:10">
      <c r="A302" s="7">
        <v>15</v>
      </c>
      <c r="B302" s="68" t="s">
        <v>1766</v>
      </c>
      <c r="C302" s="7"/>
      <c r="D302" s="39"/>
      <c r="E302" s="39"/>
      <c r="F302" s="39"/>
      <c r="G302" s="39"/>
      <c r="H302" s="7"/>
      <c r="I302" s="142"/>
      <c r="J302" s="142"/>
    </row>
    <row r="303" ht="14.25" spans="1:10">
      <c r="A303" s="7">
        <v>16</v>
      </c>
      <c r="B303" s="68" t="s">
        <v>1767</v>
      </c>
      <c r="C303" s="7"/>
      <c r="D303" s="39"/>
      <c r="E303" s="39"/>
      <c r="F303" s="39"/>
      <c r="G303" s="39"/>
      <c r="H303" s="7"/>
      <c r="I303" s="142"/>
      <c r="J303" s="142"/>
    </row>
    <row r="304" ht="14.25" spans="1:10">
      <c r="A304" s="7">
        <v>17</v>
      </c>
      <c r="B304" s="68" t="s">
        <v>1768</v>
      </c>
      <c r="C304" s="7"/>
      <c r="D304" s="39"/>
      <c r="E304" s="39"/>
      <c r="F304" s="39"/>
      <c r="G304" s="39"/>
      <c r="H304" s="7"/>
      <c r="I304" s="142"/>
      <c r="J304" s="142"/>
    </row>
    <row r="305" ht="14.25" spans="1:10">
      <c r="A305" s="7">
        <v>18</v>
      </c>
      <c r="B305" s="68" t="s">
        <v>1769</v>
      </c>
      <c r="C305" s="7"/>
      <c r="D305" s="39"/>
      <c r="E305" s="39"/>
      <c r="F305" s="39"/>
      <c r="G305" s="39"/>
      <c r="H305" s="7"/>
      <c r="I305" s="142"/>
      <c r="J305" s="142"/>
    </row>
    <row r="306" ht="14.25" spans="1:10">
      <c r="A306" s="7">
        <v>19</v>
      </c>
      <c r="B306" s="68" t="s">
        <v>1264</v>
      </c>
      <c r="C306" s="7"/>
      <c r="D306" s="39"/>
      <c r="E306" s="39"/>
      <c r="F306" s="39"/>
      <c r="G306" s="39"/>
      <c r="H306" s="7"/>
      <c r="I306" s="142"/>
      <c r="J306" s="142"/>
    </row>
    <row r="307" ht="14.25" spans="1:10">
      <c r="A307" s="7">
        <v>20</v>
      </c>
      <c r="B307" s="68" t="s">
        <v>1770</v>
      </c>
      <c r="C307" s="7"/>
      <c r="D307" s="39"/>
      <c r="E307" s="39"/>
      <c r="F307" s="39"/>
      <c r="G307" s="39"/>
      <c r="H307" s="7"/>
      <c r="I307" s="142"/>
      <c r="J307" s="142"/>
    </row>
    <row r="308" ht="14.25" spans="1:10">
      <c r="A308" s="7">
        <v>21</v>
      </c>
      <c r="B308" s="68" t="s">
        <v>1771</v>
      </c>
      <c r="C308" s="7"/>
      <c r="D308" s="39"/>
      <c r="E308" s="39"/>
      <c r="F308" s="39"/>
      <c r="G308" s="39"/>
      <c r="H308" s="7"/>
      <c r="I308" s="142"/>
      <c r="J308" s="142"/>
    </row>
    <row r="309" ht="14.25" spans="1:10">
      <c r="A309" s="7">
        <v>22</v>
      </c>
      <c r="B309" s="68" t="s">
        <v>1772</v>
      </c>
      <c r="C309" s="7"/>
      <c r="D309" s="39"/>
      <c r="E309" s="39"/>
      <c r="F309" s="39"/>
      <c r="G309" s="39"/>
      <c r="H309" s="7"/>
      <c r="I309" s="142"/>
      <c r="J309" s="142"/>
    </row>
    <row r="310" ht="14.25" spans="1:10">
      <c r="A310" s="7">
        <v>23</v>
      </c>
      <c r="B310" s="68" t="s">
        <v>1773</v>
      </c>
      <c r="C310" s="7"/>
      <c r="D310" s="39"/>
      <c r="E310" s="39"/>
      <c r="F310" s="39"/>
      <c r="G310" s="39"/>
      <c r="H310" s="7"/>
      <c r="I310" s="142"/>
      <c r="J310" s="142"/>
    </row>
    <row r="311" ht="14.25" spans="1:10">
      <c r="A311" s="7">
        <v>24</v>
      </c>
      <c r="B311" s="68" t="s">
        <v>1774</v>
      </c>
      <c r="C311" s="7"/>
      <c r="D311" s="39"/>
      <c r="E311" s="39"/>
      <c r="F311" s="39"/>
      <c r="G311" s="39"/>
      <c r="H311" s="7"/>
      <c r="I311" s="142"/>
      <c r="J311" s="142"/>
    </row>
    <row r="312" ht="14.25" spans="1:10">
      <c r="A312" s="7">
        <v>25</v>
      </c>
      <c r="B312" s="68" t="s">
        <v>1775</v>
      </c>
      <c r="C312" s="7"/>
      <c r="D312" s="39"/>
      <c r="E312" s="39"/>
      <c r="F312" s="39"/>
      <c r="G312" s="39"/>
      <c r="H312" s="7" t="s">
        <v>738</v>
      </c>
      <c r="I312" s="142"/>
      <c r="J312" s="142"/>
    </row>
    <row r="313" ht="14.25" spans="1:10">
      <c r="A313" s="7">
        <v>26</v>
      </c>
      <c r="B313" s="68" t="s">
        <v>1776</v>
      </c>
      <c r="C313" s="7"/>
      <c r="D313" s="39"/>
      <c r="E313" s="39"/>
      <c r="F313" s="39"/>
      <c r="G313" s="39"/>
      <c r="H313" s="7"/>
      <c r="I313" s="142"/>
      <c r="J313" s="142"/>
    </row>
    <row r="314" ht="14.25" spans="1:10">
      <c r="A314" s="7">
        <v>27</v>
      </c>
      <c r="B314" s="68" t="s">
        <v>1777</v>
      </c>
      <c r="C314" s="7"/>
      <c r="D314" s="39"/>
      <c r="E314" s="39"/>
      <c r="F314" s="39"/>
      <c r="G314" s="39"/>
      <c r="H314" s="7"/>
      <c r="I314" s="142"/>
      <c r="J314" s="142"/>
    </row>
    <row r="315" ht="14.25" spans="1:10">
      <c r="A315" s="7">
        <v>28</v>
      </c>
      <c r="B315" s="68" t="s">
        <v>1778</v>
      </c>
      <c r="C315" s="7"/>
      <c r="D315" s="39"/>
      <c r="E315" s="39"/>
      <c r="F315" s="39"/>
      <c r="G315" s="39"/>
      <c r="H315" s="7"/>
      <c r="I315" s="142"/>
      <c r="J315" s="142"/>
    </row>
    <row r="316" ht="14.25" spans="1:10">
      <c r="A316" s="7">
        <v>29</v>
      </c>
      <c r="B316" s="68" t="s">
        <v>1779</v>
      </c>
      <c r="C316" s="7"/>
      <c r="D316" s="39"/>
      <c r="E316" s="39"/>
      <c r="F316" s="39"/>
      <c r="G316" s="39"/>
      <c r="H316" s="7"/>
      <c r="I316" s="142"/>
      <c r="J316" s="142"/>
    </row>
    <row r="317" ht="14.25" spans="1:10">
      <c r="A317" s="7">
        <v>30</v>
      </c>
      <c r="B317" s="68" t="s">
        <v>1780</v>
      </c>
      <c r="C317" s="7"/>
      <c r="D317" s="39"/>
      <c r="E317" s="39"/>
      <c r="F317" s="39"/>
      <c r="G317" s="39"/>
      <c r="H317" s="7"/>
      <c r="I317" s="142"/>
      <c r="J317" s="142"/>
    </row>
    <row r="318" ht="14.25" spans="1:10">
      <c r="A318" s="7">
        <v>31</v>
      </c>
      <c r="B318" s="68" t="s">
        <v>1781</v>
      </c>
      <c r="C318" s="7"/>
      <c r="D318" s="39"/>
      <c r="E318" s="39"/>
      <c r="F318" s="39"/>
      <c r="G318" s="39"/>
      <c r="H318" s="7"/>
      <c r="I318" s="142"/>
      <c r="J318" s="142"/>
    </row>
    <row r="319" ht="14.25" spans="1:10">
      <c r="A319" s="7">
        <v>32</v>
      </c>
      <c r="B319" s="68" t="s">
        <v>1782</v>
      </c>
      <c r="C319" s="7"/>
      <c r="D319" s="39"/>
      <c r="E319" s="39"/>
      <c r="F319" s="39"/>
      <c r="G319" s="39"/>
      <c r="H319" s="7"/>
      <c r="I319" s="142"/>
      <c r="J319" s="142"/>
    </row>
    <row r="320" ht="14.25" spans="1:10">
      <c r="A320" s="7">
        <v>33</v>
      </c>
      <c r="B320" s="68" t="s">
        <v>1783</v>
      </c>
      <c r="C320" s="7"/>
      <c r="D320" s="39"/>
      <c r="E320" s="39"/>
      <c r="F320" s="39"/>
      <c r="G320" s="39"/>
      <c r="H320" s="7"/>
      <c r="I320" s="142"/>
      <c r="J320" s="142"/>
    </row>
    <row r="321" ht="14.25" spans="1:10">
      <c r="A321" s="7">
        <v>34</v>
      </c>
      <c r="B321" s="68" t="s">
        <v>1784</v>
      </c>
      <c r="C321" s="7"/>
      <c r="D321" s="39"/>
      <c r="E321" s="39"/>
      <c r="F321" s="39"/>
      <c r="G321" s="39"/>
      <c r="H321" s="7"/>
      <c r="I321" s="142"/>
      <c r="J321" s="142"/>
    </row>
    <row r="322" ht="14.25" spans="1:10">
      <c r="A322" s="7">
        <v>35</v>
      </c>
      <c r="B322" s="68" t="s">
        <v>1785</v>
      </c>
      <c r="C322" s="7"/>
      <c r="D322" s="39"/>
      <c r="E322" s="39"/>
      <c r="F322" s="39"/>
      <c r="G322" s="39"/>
      <c r="H322" s="7"/>
      <c r="I322" s="142"/>
      <c r="J322" s="142"/>
    </row>
    <row r="323" ht="14.25" spans="1:10">
      <c r="A323" s="7">
        <v>36</v>
      </c>
      <c r="B323" s="68" t="s">
        <v>1786</v>
      </c>
      <c r="C323" s="7"/>
      <c r="D323" s="39"/>
      <c r="E323" s="39"/>
      <c r="F323" s="39"/>
      <c r="G323" s="39"/>
      <c r="H323" s="7"/>
      <c r="I323" s="142"/>
      <c r="J323" s="142"/>
    </row>
    <row r="324" ht="14.25" spans="1:10">
      <c r="A324" s="7">
        <v>37</v>
      </c>
      <c r="B324" s="68" t="s">
        <v>1787</v>
      </c>
      <c r="C324" s="7"/>
      <c r="D324" s="39"/>
      <c r="E324" s="39"/>
      <c r="F324" s="39"/>
      <c r="G324" s="39"/>
      <c r="H324" s="7"/>
      <c r="I324" s="142"/>
      <c r="J324" s="142"/>
    </row>
    <row r="325" ht="14.25" spans="1:10">
      <c r="A325" s="7">
        <v>38</v>
      </c>
      <c r="B325" s="68" t="s">
        <v>1788</v>
      </c>
      <c r="C325" s="7"/>
      <c r="D325" s="39"/>
      <c r="E325" s="39"/>
      <c r="F325" s="39"/>
      <c r="G325" s="39"/>
      <c r="H325" s="7"/>
      <c r="I325" s="142"/>
      <c r="J325" s="142"/>
    </row>
    <row r="326" ht="14.25" spans="1:10">
      <c r="A326" s="7">
        <v>39</v>
      </c>
      <c r="B326" s="68" t="s">
        <v>1789</v>
      </c>
      <c r="C326" s="7"/>
      <c r="D326" s="39"/>
      <c r="E326" s="39"/>
      <c r="F326" s="39"/>
      <c r="G326" s="39"/>
      <c r="H326" s="7"/>
      <c r="I326" s="142"/>
      <c r="J326" s="142"/>
    </row>
    <row r="327" ht="14.25" spans="1:10">
      <c r="A327" s="7">
        <v>40</v>
      </c>
      <c r="B327" s="68" t="s">
        <v>1790</v>
      </c>
      <c r="C327" s="7"/>
      <c r="D327" s="39"/>
      <c r="E327" s="39"/>
      <c r="F327" s="39"/>
      <c r="G327" s="39"/>
      <c r="H327" s="7"/>
      <c r="I327" s="142"/>
      <c r="J327" s="142"/>
    </row>
    <row r="328" ht="14.25" spans="1:10">
      <c r="A328" s="7">
        <v>41</v>
      </c>
      <c r="B328" s="68" t="s">
        <v>1791</v>
      </c>
      <c r="C328" s="7"/>
      <c r="D328" s="39"/>
      <c r="E328" s="39"/>
      <c r="F328" s="39"/>
      <c r="G328" s="39"/>
      <c r="H328" s="7"/>
      <c r="I328" s="142"/>
      <c r="J328" s="142"/>
    </row>
    <row r="329" ht="14.25" spans="1:10">
      <c r="A329" s="7">
        <v>42</v>
      </c>
      <c r="B329" s="68" t="s">
        <v>1792</v>
      </c>
      <c r="C329" s="7"/>
      <c r="D329" s="39"/>
      <c r="E329" s="39"/>
      <c r="F329" s="39"/>
      <c r="G329" s="39"/>
      <c r="H329" s="7"/>
      <c r="I329" s="142"/>
      <c r="J329" s="142"/>
    </row>
    <row r="330" ht="14.25" spans="1:10">
      <c r="A330" s="7">
        <v>43</v>
      </c>
      <c r="B330" s="68" t="s">
        <v>1793</v>
      </c>
      <c r="C330" s="7"/>
      <c r="D330" s="39"/>
      <c r="E330" s="39"/>
      <c r="F330" s="39"/>
      <c r="G330" s="39"/>
      <c r="H330" s="7"/>
      <c r="I330" s="142"/>
      <c r="J330" s="142"/>
    </row>
    <row r="331" ht="14.25" spans="1:10">
      <c r="A331" s="7">
        <v>44</v>
      </c>
      <c r="B331" s="146" t="s">
        <v>1794</v>
      </c>
      <c r="C331" s="7"/>
      <c r="D331" s="39"/>
      <c r="E331" s="39"/>
      <c r="F331" s="39"/>
      <c r="G331" s="39"/>
      <c r="H331" s="7" t="s">
        <v>738</v>
      </c>
      <c r="I331" s="142"/>
      <c r="J331" s="142"/>
    </row>
    <row r="332" ht="17.25" spans="1:10">
      <c r="A332" s="125">
        <v>45</v>
      </c>
      <c r="B332" s="125"/>
      <c r="C332" s="125"/>
      <c r="D332" s="7"/>
      <c r="E332" s="7"/>
      <c r="F332" s="7"/>
      <c r="G332" s="39"/>
      <c r="H332" s="7"/>
      <c r="I332" s="142"/>
      <c r="J332" s="142"/>
    </row>
    <row r="333" ht="17.25" spans="1:10">
      <c r="A333" s="46" t="s">
        <v>90</v>
      </c>
      <c r="B333" s="139"/>
      <c r="C333" s="47"/>
      <c r="D333" s="7">
        <f>SUM(D288:D332)</f>
        <v>0</v>
      </c>
      <c r="E333" s="7">
        <f>SUM(E288:E332)</f>
        <v>0</v>
      </c>
      <c r="F333" s="7">
        <f>SUM(F288:F332)</f>
        <v>0</v>
      </c>
      <c r="G333" s="7"/>
      <c r="H333" s="7"/>
      <c r="I333" s="142"/>
      <c r="J333" s="142"/>
    </row>
    <row r="334" ht="17.25" spans="1:10">
      <c r="A334" s="48" t="s">
        <v>91</v>
      </c>
      <c r="B334" s="140"/>
      <c r="C334" s="49"/>
      <c r="D334" s="50" t="e">
        <f>AVERAGE(D288:D332)</f>
        <v>#DIV/0!</v>
      </c>
      <c r="E334" s="50" t="e">
        <f>AVERAGE(E288:E332)</f>
        <v>#DIV/0!</v>
      </c>
      <c r="F334" s="50" t="e">
        <f>AVERAGE(F288:F332)</f>
        <v>#DIV/0!</v>
      </c>
      <c r="G334" s="50" t="e">
        <f>AVERAGE(G288:G332)</f>
        <v>#DIV/0!</v>
      </c>
      <c r="H334" s="7"/>
      <c r="I334" s="142"/>
      <c r="J334" s="142"/>
    </row>
    <row r="335" ht="17.25" spans="1:10">
      <c r="A335" s="48" t="s">
        <v>181</v>
      </c>
      <c r="B335" s="140"/>
      <c r="C335" s="49"/>
      <c r="D335" s="52">
        <f>COUNTIFS(D288:D332,"&gt;=85")</f>
        <v>0</v>
      </c>
      <c r="E335" s="52">
        <f>COUNTIFS(E288:E332,"&gt;=85")</f>
        <v>0</v>
      </c>
      <c r="F335" s="52">
        <f>COUNTIFS(F288:F332,"&gt;=85")</f>
        <v>0</v>
      </c>
      <c r="G335" s="52">
        <f>COUNTIFS(G287:G332,"&gt;=85")</f>
        <v>0</v>
      </c>
      <c r="H335" s="7"/>
      <c r="I335" s="142"/>
      <c r="J335" s="142"/>
    </row>
    <row r="336" ht="17.25" spans="1:10">
      <c r="A336" s="48" t="s">
        <v>1575</v>
      </c>
      <c r="B336" s="140"/>
      <c r="C336" s="49"/>
      <c r="D336" s="52">
        <f>COUNTIFS(D288:D332,"&gt;=75",D288:D332,"&lt;85")</f>
        <v>0</v>
      </c>
      <c r="E336" s="52">
        <f>COUNTIFS(E288:E332,"&gt;=75",E288:E332,"&lt;85")</f>
        <v>0</v>
      </c>
      <c r="F336" s="52">
        <f>COUNTIFS(F288:F332,"&gt;=75",F288:F332,"&lt;85")</f>
        <v>0</v>
      </c>
      <c r="G336" s="52">
        <f>COUNTIFS(G288:G332,"&gt;=75",G288:G332,"&lt;85")</f>
        <v>0</v>
      </c>
      <c r="H336" s="7"/>
      <c r="I336" s="142"/>
      <c r="J336" s="142"/>
    </row>
    <row r="337" ht="17.25" spans="1:10">
      <c r="A337" s="48" t="s">
        <v>1576</v>
      </c>
      <c r="B337" s="140"/>
      <c r="C337" s="49"/>
      <c r="D337" s="52">
        <f>COUNTIFS(D288:D332,"&gt;=60",D288:D332,"&lt;75")</f>
        <v>0</v>
      </c>
      <c r="E337" s="52">
        <f>COUNTIFS(E288:E332,"&gt;=60",E288:E332,"&lt;75")</f>
        <v>0</v>
      </c>
      <c r="F337" s="52">
        <f>COUNTIFS(F288:F332,"&gt;=60",F288:F332,"&lt;75")</f>
        <v>0</v>
      </c>
      <c r="G337" s="52">
        <f>COUNTIFS(G288:G332,"&gt;=60",G288:G332,"&lt;75")</f>
        <v>0</v>
      </c>
      <c r="H337" s="7"/>
      <c r="I337" s="142"/>
      <c r="J337" s="142"/>
    </row>
    <row r="338" ht="17.25" spans="1:10">
      <c r="A338" s="48" t="s">
        <v>1577</v>
      </c>
      <c r="B338" s="140"/>
      <c r="C338" s="49"/>
      <c r="D338" s="52">
        <f>COUNTIFS(D288:D332,"&lt;60")</f>
        <v>0</v>
      </c>
      <c r="E338" s="52">
        <f>COUNTIFS(E288:E332,"&lt;60")</f>
        <v>0</v>
      </c>
      <c r="F338" s="52">
        <f>COUNTIFS(F288:F332,"&lt;60")</f>
        <v>0</v>
      </c>
      <c r="G338" s="52">
        <f>COUNTIFS(G288:G332,"&lt;60")</f>
        <v>0</v>
      </c>
      <c r="H338" s="7"/>
      <c r="I338" s="142"/>
      <c r="J338" s="142"/>
    </row>
    <row r="339" ht="17.25" spans="1:10">
      <c r="A339" s="46" t="s">
        <v>96</v>
      </c>
      <c r="B339" s="139"/>
      <c r="C339" s="47"/>
      <c r="D339" s="53" t="e">
        <f>D335/SUM(D335:D338)</f>
        <v>#DIV/0!</v>
      </c>
      <c r="E339" s="53" t="e">
        <f>E335/SUM(E335:E338)</f>
        <v>#DIV/0!</v>
      </c>
      <c r="F339" s="53" t="e">
        <f>F335/SUM(F335:F338)</f>
        <v>#DIV/0!</v>
      </c>
      <c r="G339" s="53" t="e">
        <f>G335/SUM(G335:G338)</f>
        <v>#DIV/0!</v>
      </c>
      <c r="H339" s="7"/>
      <c r="I339" s="142"/>
      <c r="J339" s="142"/>
    </row>
    <row r="340" ht="17.25" spans="1:10">
      <c r="A340" s="48" t="s">
        <v>97</v>
      </c>
      <c r="B340" s="140"/>
      <c r="C340" s="49"/>
      <c r="D340" s="53" t="e">
        <f>SUM(D335:D337)/SUM(D335:D338)</f>
        <v>#DIV/0!</v>
      </c>
      <c r="E340" s="53" t="e">
        <f>SUM(E335:E337)/SUM(E335:E338)</f>
        <v>#DIV/0!</v>
      </c>
      <c r="F340" s="53" t="e">
        <f>SUM(F335:F337)/SUM(F335:F338)</f>
        <v>#DIV/0!</v>
      </c>
      <c r="G340" s="53"/>
      <c r="H340" s="7"/>
      <c r="I340" s="142"/>
      <c r="J340" s="142"/>
    </row>
    <row r="341" ht="17.25" spans="1:10">
      <c r="A341" s="48" t="s">
        <v>98</v>
      </c>
      <c r="B341" s="140"/>
      <c r="C341" s="49"/>
      <c r="D341" s="21" t="e">
        <f>STDEV(D288:D332)</f>
        <v>#DIV/0!</v>
      </c>
      <c r="E341" s="21" t="e">
        <f>STDEV(E288:E332)</f>
        <v>#DIV/0!</v>
      </c>
      <c r="F341" s="21" t="e">
        <f>STDEV(F288:F332)</f>
        <v>#DIV/0!</v>
      </c>
      <c r="G341" s="21" t="e">
        <f>STDEV(G288:G332)</f>
        <v>#DIV/0!</v>
      </c>
      <c r="H341" s="7"/>
      <c r="I341" s="142"/>
      <c r="J341" s="142"/>
    </row>
    <row r="342" spans="1:10">
      <c r="A342" s="35"/>
      <c r="B342" s="35"/>
      <c r="C342" s="35"/>
      <c r="D342" s="35"/>
      <c r="E342" s="35"/>
      <c r="F342" s="35"/>
      <c r="G342" s="35"/>
      <c r="H342" s="35"/>
      <c r="I342" s="142"/>
      <c r="J342" s="142"/>
    </row>
    <row r="343" spans="1:10">
      <c r="A343" s="35"/>
      <c r="B343" s="35"/>
      <c r="C343" s="35"/>
      <c r="D343" s="35"/>
      <c r="E343" s="35"/>
      <c r="F343" s="35"/>
      <c r="G343" s="35"/>
      <c r="H343" s="35"/>
      <c r="I343" s="142"/>
      <c r="J343" s="142"/>
    </row>
    <row r="344" ht="18.75" spans="1:10">
      <c r="A344" s="36" t="s">
        <v>1795</v>
      </c>
      <c r="B344" s="36"/>
      <c r="C344" s="36"/>
      <c r="D344" s="36"/>
      <c r="E344" s="36"/>
      <c r="F344" s="36"/>
      <c r="G344" s="36"/>
      <c r="H344" s="36"/>
      <c r="I344" s="142"/>
      <c r="J344" s="142"/>
    </row>
    <row r="345" ht="17.25" spans="1:10">
      <c r="A345" s="7" t="s">
        <v>245</v>
      </c>
      <c r="B345" s="125" t="s">
        <v>246</v>
      </c>
      <c r="C345" s="125" t="s">
        <v>646</v>
      </c>
      <c r="D345" s="125" t="s">
        <v>1</v>
      </c>
      <c r="E345" s="77" t="s">
        <v>99</v>
      </c>
      <c r="F345" s="77" t="s">
        <v>124</v>
      </c>
      <c r="G345" s="77" t="s">
        <v>90</v>
      </c>
      <c r="H345" s="77" t="s">
        <v>647</v>
      </c>
      <c r="I345" s="142"/>
      <c r="J345" s="142"/>
    </row>
    <row r="346" ht="15" spans="1:10">
      <c r="A346" s="7">
        <v>1</v>
      </c>
      <c r="B346" s="151" t="s">
        <v>1796</v>
      </c>
      <c r="C346" s="126"/>
      <c r="D346" s="39"/>
      <c r="E346" s="39"/>
      <c r="F346" s="39"/>
      <c r="G346" s="50"/>
      <c r="H346" s="7"/>
      <c r="I346" s="142"/>
      <c r="J346" s="142"/>
    </row>
    <row r="347" ht="15" spans="1:10">
      <c r="A347" s="114">
        <v>2</v>
      </c>
      <c r="B347" s="152" t="s">
        <v>1797</v>
      </c>
      <c r="C347" s="153"/>
      <c r="D347" s="154"/>
      <c r="E347" s="154"/>
      <c r="F347" s="154"/>
      <c r="G347" s="155"/>
      <c r="H347" s="114" t="s">
        <v>1798</v>
      </c>
      <c r="I347" s="142"/>
      <c r="J347" s="142"/>
    </row>
    <row r="348" ht="15" spans="1:10">
      <c r="A348" s="7">
        <v>3</v>
      </c>
      <c r="B348" s="151" t="s">
        <v>1799</v>
      </c>
      <c r="C348" s="126"/>
      <c r="D348" s="39"/>
      <c r="E348" s="39"/>
      <c r="F348" s="39"/>
      <c r="G348" s="50"/>
      <c r="H348" s="7"/>
      <c r="I348" s="142"/>
      <c r="J348" s="142"/>
    </row>
    <row r="349" ht="15" spans="1:10">
      <c r="A349" s="7">
        <v>4</v>
      </c>
      <c r="B349" s="151" t="s">
        <v>1800</v>
      </c>
      <c r="C349" s="126"/>
      <c r="D349" s="39"/>
      <c r="E349" s="39"/>
      <c r="F349" s="39"/>
      <c r="G349" s="50"/>
      <c r="H349" s="7"/>
      <c r="I349" s="142"/>
      <c r="J349" s="142"/>
    </row>
    <row r="350" ht="15" spans="1:10">
      <c r="A350" s="7">
        <v>5</v>
      </c>
      <c r="B350" s="151" t="s">
        <v>1801</v>
      </c>
      <c r="C350" s="126"/>
      <c r="D350" s="39"/>
      <c r="E350" s="39"/>
      <c r="F350" s="39"/>
      <c r="G350" s="50"/>
      <c r="H350" s="7"/>
      <c r="I350" s="142"/>
      <c r="J350" s="142"/>
    </row>
    <row r="351" ht="15" spans="1:10">
      <c r="A351" s="7">
        <v>6</v>
      </c>
      <c r="B351" s="151" t="s">
        <v>1802</v>
      </c>
      <c r="C351" s="126"/>
      <c r="D351" s="39"/>
      <c r="E351" s="39"/>
      <c r="F351" s="39"/>
      <c r="G351" s="50"/>
      <c r="H351" s="7"/>
      <c r="I351" s="142"/>
      <c r="J351" s="142"/>
    </row>
    <row r="352" ht="15" spans="1:10">
      <c r="A352" s="7">
        <v>7</v>
      </c>
      <c r="B352" s="151" t="s">
        <v>1803</v>
      </c>
      <c r="C352" s="126"/>
      <c r="D352" s="39"/>
      <c r="E352" s="39"/>
      <c r="F352" s="39"/>
      <c r="G352" s="50"/>
      <c r="H352" s="7"/>
      <c r="I352" s="142"/>
      <c r="J352" s="142"/>
    </row>
    <row r="353" ht="15" spans="1:10">
      <c r="A353" s="7">
        <v>8</v>
      </c>
      <c r="B353" s="151" t="s">
        <v>1804</v>
      </c>
      <c r="C353" s="126"/>
      <c r="D353" s="39"/>
      <c r="E353" s="39"/>
      <c r="F353" s="39"/>
      <c r="G353" s="50"/>
      <c r="H353" s="7"/>
      <c r="I353" s="142"/>
      <c r="J353" s="142"/>
    </row>
    <row r="354" ht="15" spans="1:10">
      <c r="A354" s="7">
        <v>9</v>
      </c>
      <c r="B354" s="156" t="s">
        <v>1805</v>
      </c>
      <c r="C354" s="126"/>
      <c r="D354" s="39"/>
      <c r="E354" s="39"/>
      <c r="F354" s="39"/>
      <c r="G354" s="135"/>
      <c r="H354" s="7"/>
      <c r="I354" s="142"/>
      <c r="J354" s="142"/>
    </row>
    <row r="355" ht="15" spans="1:10">
      <c r="A355" s="7">
        <v>10</v>
      </c>
      <c r="B355" s="151" t="s">
        <v>1806</v>
      </c>
      <c r="C355" s="126"/>
      <c r="D355" s="39"/>
      <c r="E355" s="39"/>
      <c r="F355" s="39"/>
      <c r="G355" s="39"/>
      <c r="H355" s="7"/>
      <c r="I355" s="142"/>
      <c r="J355" s="142"/>
    </row>
    <row r="356" ht="15" spans="1:10">
      <c r="A356" s="7">
        <v>11</v>
      </c>
      <c r="B356" s="151" t="s">
        <v>1807</v>
      </c>
      <c r="C356" s="126"/>
      <c r="D356" s="39"/>
      <c r="E356" s="39"/>
      <c r="F356" s="39"/>
      <c r="G356" s="39"/>
      <c r="H356" s="7"/>
      <c r="I356" s="142"/>
      <c r="J356" s="142"/>
    </row>
    <row r="357" ht="15" spans="1:10">
      <c r="A357" s="7">
        <v>12</v>
      </c>
      <c r="B357" s="151" t="s">
        <v>1808</v>
      </c>
      <c r="C357" s="126"/>
      <c r="D357" s="39"/>
      <c r="E357" s="39"/>
      <c r="F357" s="39"/>
      <c r="G357" s="39"/>
      <c r="H357" s="157"/>
      <c r="I357" s="142"/>
      <c r="J357" s="142"/>
    </row>
    <row r="358" ht="15" spans="1:10">
      <c r="A358" s="7">
        <v>13</v>
      </c>
      <c r="B358" s="151" t="s">
        <v>1809</v>
      </c>
      <c r="C358" s="126"/>
      <c r="D358" s="39"/>
      <c r="E358" s="39"/>
      <c r="F358" s="39"/>
      <c r="G358" s="39"/>
      <c r="H358" s="7"/>
      <c r="I358" s="142"/>
      <c r="J358" s="142"/>
    </row>
    <row r="359" ht="15" spans="1:10">
      <c r="A359" s="7">
        <v>14</v>
      </c>
      <c r="B359" s="151" t="s">
        <v>1810</v>
      </c>
      <c r="C359" s="126"/>
      <c r="D359" s="39"/>
      <c r="E359" s="39"/>
      <c r="F359" s="39"/>
      <c r="G359" s="39"/>
      <c r="H359" s="7"/>
      <c r="I359" s="142"/>
      <c r="J359" s="142"/>
    </row>
    <row r="360" ht="15" spans="1:10">
      <c r="A360" s="7">
        <v>15</v>
      </c>
      <c r="B360" s="156" t="s">
        <v>1811</v>
      </c>
      <c r="C360" s="126"/>
      <c r="D360" s="39"/>
      <c r="E360" s="39"/>
      <c r="F360" s="39"/>
      <c r="G360" s="39"/>
      <c r="H360" s="158"/>
      <c r="I360" s="142"/>
      <c r="J360" s="142"/>
    </row>
    <row r="361" ht="15" spans="1:10">
      <c r="A361" s="7">
        <v>16</v>
      </c>
      <c r="B361" s="156" t="s">
        <v>1812</v>
      </c>
      <c r="C361" s="126"/>
      <c r="D361" s="39"/>
      <c r="E361" s="39"/>
      <c r="F361" s="39"/>
      <c r="G361" s="39"/>
      <c r="H361" s="7"/>
      <c r="I361" s="142"/>
      <c r="J361" s="142"/>
    </row>
    <row r="362" ht="15" spans="1:10">
      <c r="A362" s="7">
        <v>17</v>
      </c>
      <c r="B362" s="151" t="s">
        <v>1813</v>
      </c>
      <c r="C362" s="126"/>
      <c r="D362" s="39"/>
      <c r="E362" s="39"/>
      <c r="F362" s="39"/>
      <c r="G362" s="39"/>
      <c r="H362" s="7"/>
      <c r="I362" s="142"/>
      <c r="J362" s="142"/>
    </row>
    <row r="363" ht="15" spans="1:10">
      <c r="A363" s="7">
        <v>18</v>
      </c>
      <c r="B363" s="151" t="s">
        <v>1814</v>
      </c>
      <c r="C363" s="126"/>
      <c r="D363" s="39"/>
      <c r="E363" s="39"/>
      <c r="F363" s="39"/>
      <c r="G363" s="39"/>
      <c r="H363" s="7"/>
      <c r="I363" s="142"/>
      <c r="J363" s="142"/>
    </row>
    <row r="364" ht="15" spans="1:10">
      <c r="A364" s="7">
        <v>19</v>
      </c>
      <c r="B364" s="156" t="s">
        <v>1815</v>
      </c>
      <c r="C364" s="126"/>
      <c r="D364" s="39"/>
      <c r="E364" s="39"/>
      <c r="F364" s="39"/>
      <c r="G364" s="39"/>
      <c r="H364" s="7"/>
      <c r="I364" s="142"/>
      <c r="J364" s="142"/>
    </row>
    <row r="365" ht="15" spans="1:10">
      <c r="A365" s="7">
        <v>20</v>
      </c>
      <c r="B365" s="151" t="s">
        <v>1816</v>
      </c>
      <c r="C365" s="126"/>
      <c r="D365" s="39"/>
      <c r="E365" s="39"/>
      <c r="F365" s="39"/>
      <c r="G365" s="39"/>
      <c r="H365" s="7"/>
      <c r="I365" s="142"/>
      <c r="J365" s="142"/>
    </row>
    <row r="366" ht="15" spans="1:10">
      <c r="A366" s="7">
        <v>21</v>
      </c>
      <c r="B366" s="151" t="s">
        <v>1817</v>
      </c>
      <c r="C366" s="126"/>
      <c r="D366" s="39"/>
      <c r="E366" s="39"/>
      <c r="F366" s="39"/>
      <c r="G366" s="39"/>
      <c r="H366" s="7"/>
      <c r="I366" s="142"/>
      <c r="J366" s="142"/>
    </row>
    <row r="367" ht="15" spans="1:10">
      <c r="A367" s="7">
        <v>22</v>
      </c>
      <c r="B367" s="151" t="s">
        <v>1818</v>
      </c>
      <c r="C367" s="126"/>
      <c r="D367" s="39"/>
      <c r="E367" s="39"/>
      <c r="F367" s="39"/>
      <c r="G367" s="39"/>
      <c r="H367" s="7"/>
      <c r="I367" s="142"/>
      <c r="J367" s="142"/>
    </row>
    <row r="368" ht="15" spans="1:10">
      <c r="A368" s="7">
        <v>23</v>
      </c>
      <c r="B368" s="151" t="s">
        <v>1819</v>
      </c>
      <c r="C368" s="126"/>
      <c r="D368" s="39"/>
      <c r="E368" s="39"/>
      <c r="F368" s="39"/>
      <c r="G368" s="39"/>
      <c r="H368" s="7"/>
      <c r="I368" s="142"/>
      <c r="J368" s="142"/>
    </row>
    <row r="369" ht="15" spans="1:10">
      <c r="A369" s="7">
        <v>24</v>
      </c>
      <c r="B369" s="151" t="s">
        <v>1820</v>
      </c>
      <c r="C369" s="126"/>
      <c r="D369" s="39"/>
      <c r="E369" s="39"/>
      <c r="F369" s="39"/>
      <c r="G369" s="39"/>
      <c r="H369" s="7"/>
      <c r="I369" s="142"/>
      <c r="J369" s="142"/>
    </row>
    <row r="370" ht="15" spans="1:10">
      <c r="A370" s="7">
        <v>25</v>
      </c>
      <c r="B370" s="156" t="s">
        <v>1821</v>
      </c>
      <c r="C370" s="126"/>
      <c r="D370" s="39"/>
      <c r="E370" s="39"/>
      <c r="F370" s="39"/>
      <c r="G370" s="39"/>
      <c r="H370" s="7"/>
      <c r="I370" s="142"/>
      <c r="J370" s="142"/>
    </row>
    <row r="371" ht="15" spans="1:10">
      <c r="A371" s="7">
        <v>26</v>
      </c>
      <c r="B371" s="151" t="s">
        <v>1822</v>
      </c>
      <c r="C371" s="126"/>
      <c r="D371" s="39"/>
      <c r="E371" s="39"/>
      <c r="F371" s="39"/>
      <c r="G371" s="39"/>
      <c r="H371" s="7"/>
      <c r="I371" s="142"/>
      <c r="J371" s="142"/>
    </row>
    <row r="372" ht="15" spans="1:10">
      <c r="A372" s="7">
        <v>27</v>
      </c>
      <c r="B372" s="151" t="s">
        <v>1823</v>
      </c>
      <c r="C372" s="126"/>
      <c r="D372" s="39"/>
      <c r="E372" s="39"/>
      <c r="F372" s="39"/>
      <c r="G372" s="39"/>
      <c r="H372" s="7"/>
      <c r="I372" s="142"/>
      <c r="J372" s="142"/>
    </row>
    <row r="373" ht="15" spans="1:10">
      <c r="A373" s="7">
        <v>28</v>
      </c>
      <c r="B373" s="151" t="s">
        <v>1824</v>
      </c>
      <c r="C373" s="126"/>
      <c r="D373" s="39"/>
      <c r="E373" s="39"/>
      <c r="F373" s="39"/>
      <c r="G373" s="39"/>
      <c r="H373" s="7"/>
      <c r="I373" s="142"/>
      <c r="J373" s="142"/>
    </row>
    <row r="374" ht="15" spans="1:10">
      <c r="A374" s="7">
        <v>29</v>
      </c>
      <c r="B374" s="151" t="s">
        <v>1825</v>
      </c>
      <c r="C374" s="126"/>
      <c r="D374" s="39"/>
      <c r="E374" s="39"/>
      <c r="F374" s="39"/>
      <c r="G374" s="39"/>
      <c r="H374" s="7"/>
      <c r="I374" s="142"/>
      <c r="J374" s="142"/>
    </row>
    <row r="375" ht="15" spans="1:10">
      <c r="A375" s="7">
        <v>30</v>
      </c>
      <c r="B375" s="151" t="s">
        <v>1826</v>
      </c>
      <c r="C375" s="126"/>
      <c r="D375" s="39"/>
      <c r="E375" s="39"/>
      <c r="F375" s="39"/>
      <c r="G375" s="39"/>
      <c r="H375" s="7"/>
      <c r="I375" s="142"/>
      <c r="J375" s="142"/>
    </row>
    <row r="376" ht="15" spans="1:10">
      <c r="A376" s="7">
        <v>31</v>
      </c>
      <c r="B376" s="151" t="s">
        <v>1827</v>
      </c>
      <c r="C376" s="126"/>
      <c r="D376" s="39"/>
      <c r="E376" s="39"/>
      <c r="F376" s="39"/>
      <c r="G376" s="39"/>
      <c r="H376" s="7"/>
      <c r="I376" s="142"/>
      <c r="J376" s="142"/>
    </row>
    <row r="377" ht="15" spans="1:10">
      <c r="A377" s="7">
        <v>32</v>
      </c>
      <c r="B377" s="151" t="s">
        <v>1828</v>
      </c>
      <c r="C377" s="126"/>
      <c r="D377" s="39"/>
      <c r="E377" s="39"/>
      <c r="F377" s="39"/>
      <c r="G377" s="39"/>
      <c r="H377" s="7"/>
      <c r="I377" s="142"/>
      <c r="J377" s="142"/>
    </row>
    <row r="378" ht="15" spans="1:10">
      <c r="A378" s="7">
        <v>33</v>
      </c>
      <c r="B378" s="151" t="s">
        <v>1829</v>
      </c>
      <c r="C378" s="126"/>
      <c r="D378" s="39"/>
      <c r="E378" s="39"/>
      <c r="F378" s="39"/>
      <c r="G378" s="39"/>
      <c r="H378" s="7"/>
      <c r="I378" s="142"/>
      <c r="J378" s="142"/>
    </row>
    <row r="379" ht="15" spans="1:10">
      <c r="A379" s="7">
        <v>34</v>
      </c>
      <c r="B379" s="151" t="s">
        <v>1830</v>
      </c>
      <c r="C379" s="126"/>
      <c r="D379" s="39"/>
      <c r="E379" s="39"/>
      <c r="F379" s="39"/>
      <c r="G379" s="39"/>
      <c r="H379" s="7"/>
      <c r="I379" s="142"/>
      <c r="J379" s="142"/>
    </row>
    <row r="380" ht="15" spans="1:10">
      <c r="A380" s="7">
        <v>35</v>
      </c>
      <c r="B380" s="151" t="s">
        <v>1831</v>
      </c>
      <c r="C380" s="126"/>
      <c r="D380" s="39"/>
      <c r="E380" s="39"/>
      <c r="F380" s="39"/>
      <c r="G380" s="39"/>
      <c r="H380" s="7"/>
      <c r="I380" s="142"/>
      <c r="J380" s="142"/>
    </row>
    <row r="381" ht="15" spans="1:10">
      <c r="A381" s="7">
        <v>36</v>
      </c>
      <c r="B381" s="151" t="s">
        <v>1832</v>
      </c>
      <c r="C381" s="126"/>
      <c r="D381" s="39"/>
      <c r="E381" s="39"/>
      <c r="F381" s="39"/>
      <c r="G381" s="39"/>
      <c r="H381" s="7"/>
      <c r="I381" s="142"/>
      <c r="J381" s="142"/>
    </row>
    <row r="382" ht="15" spans="1:10">
      <c r="A382" s="7">
        <v>37</v>
      </c>
      <c r="B382" s="151" t="s">
        <v>1833</v>
      </c>
      <c r="C382" s="126"/>
      <c r="D382" s="39"/>
      <c r="E382" s="39"/>
      <c r="F382" s="39"/>
      <c r="G382" s="39"/>
      <c r="H382" s="7"/>
      <c r="I382" s="142"/>
      <c r="J382" s="142"/>
    </row>
    <row r="383" ht="15" spans="1:10">
      <c r="A383" s="7">
        <v>38</v>
      </c>
      <c r="B383" s="151" t="s">
        <v>1834</v>
      </c>
      <c r="C383" s="126"/>
      <c r="D383" s="39"/>
      <c r="E383" s="39"/>
      <c r="F383" s="39"/>
      <c r="G383" s="39"/>
      <c r="H383" s="7"/>
      <c r="I383" s="142"/>
      <c r="J383" s="142"/>
    </row>
    <row r="384" ht="15" spans="1:10">
      <c r="A384" s="7">
        <v>39</v>
      </c>
      <c r="B384" s="151" t="s">
        <v>1835</v>
      </c>
      <c r="C384" s="126"/>
      <c r="D384" s="39"/>
      <c r="E384" s="39"/>
      <c r="F384" s="39"/>
      <c r="G384" s="39"/>
      <c r="H384" s="7"/>
      <c r="I384" s="142"/>
      <c r="J384" s="142"/>
    </row>
    <row r="385" ht="15" spans="1:10">
      <c r="A385" s="7">
        <v>40</v>
      </c>
      <c r="B385" s="151" t="s">
        <v>1836</v>
      </c>
      <c r="C385" s="126"/>
      <c r="D385" s="39"/>
      <c r="E385" s="39"/>
      <c r="F385" s="39"/>
      <c r="G385" s="39"/>
      <c r="H385" s="7"/>
      <c r="I385" s="142"/>
      <c r="J385" s="142"/>
    </row>
    <row r="386" ht="15" spans="1:10">
      <c r="A386" s="7">
        <v>41</v>
      </c>
      <c r="B386" s="151" t="s">
        <v>1837</v>
      </c>
      <c r="C386" s="126"/>
      <c r="D386" s="39"/>
      <c r="E386" s="39"/>
      <c r="F386" s="39"/>
      <c r="G386" s="39"/>
      <c r="H386" s="7"/>
      <c r="I386" s="142"/>
      <c r="J386" s="142"/>
    </row>
    <row r="387" ht="15" spans="1:10">
      <c r="A387" s="7">
        <v>42</v>
      </c>
      <c r="B387" s="151" t="s">
        <v>1838</v>
      </c>
      <c r="C387" s="126"/>
      <c r="D387" s="39"/>
      <c r="E387" s="39"/>
      <c r="F387" s="39"/>
      <c r="G387" s="39"/>
      <c r="H387" s="7"/>
      <c r="I387" s="142"/>
      <c r="J387" s="142"/>
    </row>
    <row r="388" ht="15" spans="1:10">
      <c r="A388" s="7">
        <v>43</v>
      </c>
      <c r="B388" s="151" t="s">
        <v>1839</v>
      </c>
      <c r="C388" s="126"/>
      <c r="D388" s="39"/>
      <c r="E388" s="39"/>
      <c r="F388" s="39"/>
      <c r="G388" s="39"/>
      <c r="H388" s="7"/>
      <c r="I388" s="142"/>
      <c r="J388" s="142"/>
    </row>
    <row r="389" ht="15" spans="1:10">
      <c r="A389" s="7">
        <v>44</v>
      </c>
      <c r="B389" s="151"/>
      <c r="C389" s="126"/>
      <c r="D389" s="39"/>
      <c r="E389" s="39"/>
      <c r="F389" s="39"/>
      <c r="G389" s="39"/>
      <c r="H389" s="7"/>
      <c r="I389" s="142"/>
      <c r="J389" s="142"/>
    </row>
    <row r="390" ht="14.25" spans="1:10">
      <c r="A390" s="7">
        <v>45</v>
      </c>
      <c r="B390" s="159"/>
      <c r="C390" s="159"/>
      <c r="D390" s="7"/>
      <c r="E390" s="7"/>
      <c r="F390" s="7"/>
      <c r="G390" s="68"/>
      <c r="H390" s="7"/>
      <c r="I390" s="142"/>
      <c r="J390" s="142"/>
    </row>
    <row r="391" ht="17.25" spans="1:10">
      <c r="A391" s="46" t="s">
        <v>90</v>
      </c>
      <c r="B391" s="139"/>
      <c r="C391" s="47"/>
      <c r="D391" s="7">
        <f>SUM(D346:D390)</f>
        <v>0</v>
      </c>
      <c r="E391" s="7">
        <f>SUM(E346:E390)</f>
        <v>0</v>
      </c>
      <c r="F391" s="7">
        <f>SUM(F346:F390)</f>
        <v>0</v>
      </c>
      <c r="G391" s="7"/>
      <c r="H391" s="7"/>
      <c r="I391" s="142"/>
      <c r="J391" s="142"/>
    </row>
    <row r="392" ht="17.25" spans="1:10">
      <c r="A392" s="48" t="s">
        <v>91</v>
      </c>
      <c r="B392" s="140"/>
      <c r="C392" s="49"/>
      <c r="D392" s="50" t="e">
        <f>AVERAGE(D346:D390)</f>
        <v>#DIV/0!</v>
      </c>
      <c r="E392" s="50" t="e">
        <f>AVERAGE(E346:E390)</f>
        <v>#DIV/0!</v>
      </c>
      <c r="F392" s="50" t="e">
        <f>AVERAGE(F346:F390)</f>
        <v>#DIV/0!</v>
      </c>
      <c r="G392" s="50" t="e">
        <f>AVERAGE(G346:G390)</f>
        <v>#DIV/0!</v>
      </c>
      <c r="H392" s="7"/>
      <c r="I392" s="142"/>
      <c r="J392" s="142"/>
    </row>
    <row r="393" ht="17.25" spans="1:10">
      <c r="A393" s="48" t="s">
        <v>181</v>
      </c>
      <c r="B393" s="140"/>
      <c r="C393" s="49"/>
      <c r="D393" s="52">
        <f>COUNTIFS(D346:D390,"&gt;=85")</f>
        <v>0</v>
      </c>
      <c r="E393" s="52">
        <f>COUNTIFS(E346:E390,"&gt;=85")</f>
        <v>0</v>
      </c>
      <c r="F393" s="52">
        <f>COUNTIFS(F346:F390,"&gt;=85")</f>
        <v>0</v>
      </c>
      <c r="G393" s="52">
        <f>COUNTIFS(G345:G390,"&gt;=85")</f>
        <v>0</v>
      </c>
      <c r="H393" s="7"/>
      <c r="I393" s="142"/>
      <c r="J393" s="142"/>
    </row>
    <row r="394" ht="17.25" spans="1:10">
      <c r="A394" s="48" t="s">
        <v>1575</v>
      </c>
      <c r="B394" s="140"/>
      <c r="C394" s="49"/>
      <c r="D394" s="52">
        <f>COUNTIFS(D346:D390,"&gt;=75",D346:D390,"&lt;85")</f>
        <v>0</v>
      </c>
      <c r="E394" s="52">
        <f>COUNTIFS(E346:E390,"&gt;=75",E346:E390,"&lt;85")</f>
        <v>0</v>
      </c>
      <c r="F394" s="52">
        <f>COUNTIFS(F346:F390,"&gt;=75",F346:F390,"&lt;85")</f>
        <v>0</v>
      </c>
      <c r="G394" s="52">
        <f>COUNTIFS(G346:G390,"&gt;=75",G346:G390,"&lt;85")</f>
        <v>0</v>
      </c>
      <c r="H394" s="7"/>
      <c r="I394" s="142"/>
      <c r="J394" s="142"/>
    </row>
    <row r="395" ht="17.25" spans="1:10">
      <c r="A395" s="48" t="s">
        <v>1576</v>
      </c>
      <c r="B395" s="140"/>
      <c r="C395" s="49"/>
      <c r="D395" s="52">
        <f>COUNTIFS(D346:D390,"&gt;=60",D346:D390,"&lt;75")</f>
        <v>0</v>
      </c>
      <c r="E395" s="52">
        <f>COUNTIFS(E346:E390,"&gt;=60",E346:E390,"&lt;75")</f>
        <v>0</v>
      </c>
      <c r="F395" s="52">
        <f>COUNTIFS(F346:F390,"&gt;=60",F346:F390,"&lt;75")</f>
        <v>0</v>
      </c>
      <c r="G395" s="52">
        <f>COUNTIFS(G346:G390,"&gt;=60",G346:G390,"&lt;75")</f>
        <v>0</v>
      </c>
      <c r="H395" s="7"/>
      <c r="I395" s="142"/>
      <c r="J395" s="142"/>
    </row>
    <row r="396" ht="17.25" spans="1:10">
      <c r="A396" s="48" t="s">
        <v>1577</v>
      </c>
      <c r="B396" s="140"/>
      <c r="C396" s="49"/>
      <c r="D396" s="52">
        <f>COUNTIFS(D346:D390,"&lt;60")</f>
        <v>0</v>
      </c>
      <c r="E396" s="52">
        <f>COUNTIFS(E346:E390,"&lt;60")</f>
        <v>0</v>
      </c>
      <c r="F396" s="52">
        <f>COUNTIFS(F346:F390,"&lt;60")</f>
        <v>0</v>
      </c>
      <c r="G396" s="52">
        <f>COUNTIFS(G346:G390,"&lt;60")</f>
        <v>0</v>
      </c>
      <c r="H396" s="7"/>
      <c r="I396" s="142"/>
      <c r="J396" s="142"/>
    </row>
    <row r="397" ht="17.25" spans="1:10">
      <c r="A397" s="46" t="s">
        <v>96</v>
      </c>
      <c r="B397" s="139"/>
      <c r="C397" s="47"/>
      <c r="D397" s="53" t="e">
        <f>D393/SUM(D393:D396)</f>
        <v>#DIV/0!</v>
      </c>
      <c r="E397" s="53" t="e">
        <f>E393/SUM(E393:E396)</f>
        <v>#DIV/0!</v>
      </c>
      <c r="F397" s="53" t="e">
        <f>F393/SUM(F393:F396)</f>
        <v>#DIV/0!</v>
      </c>
      <c r="G397" s="53" t="e">
        <f>G393/SUM(G393:G396)</f>
        <v>#DIV/0!</v>
      </c>
      <c r="H397" s="7"/>
      <c r="I397" s="142"/>
      <c r="J397" s="142"/>
    </row>
    <row r="398" ht="17.25" spans="1:10">
      <c r="A398" s="48" t="s">
        <v>97</v>
      </c>
      <c r="B398" s="140"/>
      <c r="C398" s="49"/>
      <c r="D398" s="53" t="e">
        <f>SUM(D393:D395)/SUM(D393:D396)</f>
        <v>#DIV/0!</v>
      </c>
      <c r="E398" s="53" t="e">
        <f>SUM(E393:E395)/SUM(E393:E396)</f>
        <v>#DIV/0!</v>
      </c>
      <c r="F398" s="53" t="e">
        <f>SUM(F393:F395)/SUM(F393:F396)</f>
        <v>#DIV/0!</v>
      </c>
      <c r="G398" s="53"/>
      <c r="H398" s="7"/>
      <c r="I398" s="142"/>
      <c r="J398" s="142"/>
    </row>
    <row r="399" ht="17.25" spans="1:10">
      <c r="A399" s="48" t="s">
        <v>98</v>
      </c>
      <c r="B399" s="140"/>
      <c r="C399" s="49"/>
      <c r="D399" s="21" t="e">
        <f>STDEV(D346:D390)</f>
        <v>#DIV/0!</v>
      </c>
      <c r="E399" s="21" t="e">
        <f>STDEV(E346:E390)</f>
        <v>#DIV/0!</v>
      </c>
      <c r="F399" s="21" t="e">
        <f>STDEV(F346:F390)</f>
        <v>#DIV/0!</v>
      </c>
      <c r="G399" s="21" t="e">
        <f>STDEV(G346:G390)</f>
        <v>#DIV/0!</v>
      </c>
      <c r="H399" s="7"/>
      <c r="I399" s="142"/>
      <c r="J399" s="142"/>
    </row>
    <row r="400" spans="1:10">
      <c r="A400" s="35"/>
      <c r="B400" s="35"/>
      <c r="C400" s="35"/>
      <c r="D400" s="35"/>
      <c r="E400" s="35"/>
      <c r="F400" s="35"/>
      <c r="G400" s="35"/>
      <c r="H400" s="35"/>
      <c r="I400" s="142"/>
      <c r="J400" s="142"/>
    </row>
    <row r="401" spans="1:10">
      <c r="A401" s="35"/>
      <c r="B401" s="35"/>
      <c r="C401" s="35"/>
      <c r="D401" s="35"/>
      <c r="E401" s="35"/>
      <c r="F401" s="35"/>
      <c r="G401" s="35"/>
      <c r="H401" s="35"/>
      <c r="I401" s="142"/>
      <c r="J401" s="142"/>
    </row>
    <row r="402" spans="1:10">
      <c r="A402" s="35"/>
      <c r="B402" s="35"/>
      <c r="C402" s="35"/>
      <c r="D402" s="35"/>
      <c r="E402" s="35"/>
      <c r="F402" s="35"/>
      <c r="G402" s="35"/>
      <c r="H402" s="35"/>
      <c r="I402" s="142"/>
      <c r="J402" s="142"/>
    </row>
    <row r="403" spans="1:10">
      <c r="A403" s="35"/>
      <c r="B403" s="35"/>
      <c r="C403" s="35"/>
      <c r="D403" s="35"/>
      <c r="E403" s="35"/>
      <c r="F403" s="35"/>
      <c r="G403" s="35"/>
      <c r="H403" s="35"/>
      <c r="I403" s="142"/>
      <c r="J403" s="142"/>
    </row>
    <row r="404" ht="18.75" spans="1:10">
      <c r="A404" s="36" t="s">
        <v>1840</v>
      </c>
      <c r="B404" s="36"/>
      <c r="C404" s="36"/>
      <c r="D404" s="36"/>
      <c r="E404" s="36"/>
      <c r="F404" s="36"/>
      <c r="G404" s="36"/>
      <c r="H404" s="36"/>
      <c r="I404" s="142"/>
      <c r="J404" s="142"/>
    </row>
    <row r="405" ht="17.25" spans="1:10">
      <c r="A405" s="7" t="s">
        <v>245</v>
      </c>
      <c r="B405" s="125" t="s">
        <v>246</v>
      </c>
      <c r="C405" s="125" t="s">
        <v>646</v>
      </c>
      <c r="D405" s="125" t="s">
        <v>1</v>
      </c>
      <c r="E405" s="77" t="s">
        <v>99</v>
      </c>
      <c r="F405" s="77" t="s">
        <v>124</v>
      </c>
      <c r="G405" s="77" t="s">
        <v>90</v>
      </c>
      <c r="H405" s="77" t="s">
        <v>647</v>
      </c>
      <c r="I405" s="142"/>
      <c r="J405" s="142"/>
    </row>
    <row r="406" ht="14.25" spans="1:10">
      <c r="A406" s="7">
        <v>1</v>
      </c>
      <c r="B406" s="68" t="s">
        <v>1841</v>
      </c>
      <c r="C406" s="68"/>
      <c r="D406" s="39"/>
      <c r="E406" s="39"/>
      <c r="F406" s="39"/>
      <c r="G406" s="50"/>
      <c r="H406" s="68"/>
      <c r="I406" s="142"/>
      <c r="J406" s="142"/>
    </row>
    <row r="407" ht="14.25" spans="1:10">
      <c r="A407" s="7">
        <v>2</v>
      </c>
      <c r="B407" s="68" t="s">
        <v>1842</v>
      </c>
      <c r="C407" s="68"/>
      <c r="D407" s="143"/>
      <c r="E407" s="143"/>
      <c r="F407" s="39"/>
      <c r="G407" s="143"/>
      <c r="H407" s="68"/>
      <c r="I407" s="142"/>
      <c r="J407" s="142"/>
    </row>
    <row r="408" ht="14.25" spans="1:10">
      <c r="A408" s="7">
        <v>3</v>
      </c>
      <c r="B408" s="68" t="s">
        <v>1843</v>
      </c>
      <c r="C408" s="68"/>
      <c r="D408" s="39"/>
      <c r="E408" s="39"/>
      <c r="F408" s="39"/>
      <c r="G408" s="50"/>
      <c r="H408" s="68"/>
      <c r="I408" s="142"/>
      <c r="J408" s="142"/>
    </row>
    <row r="409" ht="14.25" spans="1:10">
      <c r="A409" s="7">
        <v>4</v>
      </c>
      <c r="B409" s="68" t="s">
        <v>1844</v>
      </c>
      <c r="C409" s="68"/>
      <c r="D409" s="39"/>
      <c r="E409" s="39"/>
      <c r="F409" s="39"/>
      <c r="G409" s="50"/>
      <c r="H409" s="68"/>
      <c r="I409" s="142"/>
      <c r="J409" s="142"/>
    </row>
    <row r="410" ht="14.25" spans="1:10">
      <c r="A410" s="7">
        <v>5</v>
      </c>
      <c r="B410" s="68" t="s">
        <v>1845</v>
      </c>
      <c r="C410" s="68"/>
      <c r="D410" s="39"/>
      <c r="E410" s="39"/>
      <c r="F410" s="39"/>
      <c r="G410" s="50"/>
      <c r="H410" s="68"/>
      <c r="I410" s="142"/>
      <c r="J410" s="142"/>
    </row>
    <row r="411" ht="14.25" spans="1:10">
      <c r="A411" s="7">
        <v>6</v>
      </c>
      <c r="B411" s="68" t="s">
        <v>1846</v>
      </c>
      <c r="C411" s="68"/>
      <c r="D411" s="39"/>
      <c r="E411" s="39"/>
      <c r="F411" s="39"/>
      <c r="G411" s="50"/>
      <c r="H411" s="68"/>
      <c r="I411" s="142"/>
      <c r="J411" s="142"/>
    </row>
    <row r="412" ht="14.25" spans="1:10">
      <c r="A412" s="7">
        <v>7</v>
      </c>
      <c r="B412" s="68" t="s">
        <v>1847</v>
      </c>
      <c r="C412" s="68"/>
      <c r="D412" s="39"/>
      <c r="E412" s="39"/>
      <c r="F412" s="39"/>
      <c r="G412" s="50"/>
      <c r="H412" s="68"/>
      <c r="I412" s="142"/>
      <c r="J412" s="142"/>
    </row>
    <row r="413" ht="14.25" spans="1:10">
      <c r="A413" s="7">
        <v>8</v>
      </c>
      <c r="B413" s="68" t="s">
        <v>1848</v>
      </c>
      <c r="C413" s="68"/>
      <c r="D413" s="39"/>
      <c r="E413" s="39"/>
      <c r="F413" s="39"/>
      <c r="G413" s="50"/>
      <c r="H413" s="68"/>
      <c r="I413" s="142"/>
      <c r="J413" s="142"/>
    </row>
    <row r="414" ht="14.25" spans="1:10">
      <c r="A414" s="7">
        <v>9</v>
      </c>
      <c r="B414" s="68" t="s">
        <v>1849</v>
      </c>
      <c r="C414" s="68"/>
      <c r="D414" s="39"/>
      <c r="E414" s="39"/>
      <c r="F414" s="39"/>
      <c r="G414" s="135"/>
      <c r="H414" s="68"/>
      <c r="I414" s="142"/>
      <c r="J414" s="142"/>
    </row>
    <row r="415" ht="14.25" spans="1:10">
      <c r="A415" s="7">
        <v>10</v>
      </c>
      <c r="B415" s="68" t="s">
        <v>1850</v>
      </c>
      <c r="C415" s="68"/>
      <c r="D415" s="39"/>
      <c r="E415" s="39"/>
      <c r="F415" s="39"/>
      <c r="G415" s="39"/>
      <c r="H415" s="68"/>
      <c r="I415" s="142"/>
      <c r="J415" s="142"/>
    </row>
    <row r="416" ht="14.25" spans="1:10">
      <c r="A416" s="7">
        <v>11</v>
      </c>
      <c r="B416" s="68" t="s">
        <v>1851</v>
      </c>
      <c r="C416" s="68"/>
      <c r="D416" s="39"/>
      <c r="E416" s="39"/>
      <c r="F416" s="39"/>
      <c r="G416" s="39"/>
      <c r="H416" s="68"/>
      <c r="I416" s="142"/>
      <c r="J416" s="142"/>
    </row>
    <row r="417" ht="14.25" spans="1:10">
      <c r="A417" s="7">
        <v>12</v>
      </c>
      <c r="B417" s="68" t="s">
        <v>1852</v>
      </c>
      <c r="C417" s="68"/>
      <c r="D417" s="39"/>
      <c r="E417" s="39"/>
      <c r="F417" s="39"/>
      <c r="G417" s="39"/>
      <c r="H417" s="68"/>
      <c r="I417" s="142"/>
      <c r="J417" s="142"/>
    </row>
    <row r="418" ht="14.25" spans="1:10">
      <c r="A418" s="7">
        <v>13</v>
      </c>
      <c r="B418" s="68" t="s">
        <v>1853</v>
      </c>
      <c r="C418" s="68"/>
      <c r="D418" s="39"/>
      <c r="E418" s="39"/>
      <c r="F418" s="39"/>
      <c r="G418" s="39"/>
      <c r="H418" s="68"/>
      <c r="I418" s="142"/>
      <c r="J418" s="142"/>
    </row>
    <row r="419" ht="14.25" spans="1:10">
      <c r="A419" s="7">
        <v>14</v>
      </c>
      <c r="B419" s="68" t="s">
        <v>1854</v>
      </c>
      <c r="C419" s="68"/>
      <c r="D419" s="143"/>
      <c r="E419" s="143"/>
      <c r="F419" s="39"/>
      <c r="G419" s="39"/>
      <c r="H419" s="68"/>
      <c r="I419" s="142"/>
      <c r="J419" s="142"/>
    </row>
    <row r="420" ht="14.25" spans="1:10">
      <c r="A420" s="7">
        <v>15</v>
      </c>
      <c r="B420" s="68" t="s">
        <v>1855</v>
      </c>
      <c r="C420" s="68"/>
      <c r="D420" s="39"/>
      <c r="E420" s="39"/>
      <c r="F420" s="39"/>
      <c r="G420" s="39"/>
      <c r="H420" s="68"/>
      <c r="I420" s="142"/>
      <c r="J420" s="142"/>
    </row>
    <row r="421" ht="14.25" spans="1:10">
      <c r="A421" s="7">
        <v>16</v>
      </c>
      <c r="B421" s="68" t="s">
        <v>1856</v>
      </c>
      <c r="C421" s="68"/>
      <c r="D421" s="39"/>
      <c r="E421" s="39"/>
      <c r="F421" s="39"/>
      <c r="G421" s="39"/>
      <c r="H421" s="68" t="s">
        <v>738</v>
      </c>
      <c r="I421" s="142"/>
      <c r="J421" s="142"/>
    </row>
    <row r="422" ht="14.25" spans="1:10">
      <c r="A422" s="7">
        <v>17</v>
      </c>
      <c r="B422" s="68" t="s">
        <v>1857</v>
      </c>
      <c r="C422" s="68"/>
      <c r="D422" s="39"/>
      <c r="E422" s="39"/>
      <c r="F422" s="39"/>
      <c r="G422" s="39"/>
      <c r="H422" s="68"/>
      <c r="I422" s="142"/>
      <c r="J422" s="142"/>
    </row>
    <row r="423" ht="14.25" spans="1:10">
      <c r="A423" s="7">
        <v>18</v>
      </c>
      <c r="B423" s="68" t="s">
        <v>1858</v>
      </c>
      <c r="C423" s="68"/>
      <c r="D423" s="39"/>
      <c r="E423" s="39"/>
      <c r="F423" s="39"/>
      <c r="G423" s="39"/>
      <c r="H423" s="68"/>
      <c r="I423" s="142"/>
      <c r="J423" s="142"/>
    </row>
    <row r="424" ht="14.25" spans="1:10">
      <c r="A424" s="7">
        <v>19</v>
      </c>
      <c r="B424" s="68" t="s">
        <v>1859</v>
      </c>
      <c r="C424" s="68"/>
      <c r="D424" s="39"/>
      <c r="E424" s="39"/>
      <c r="F424" s="39"/>
      <c r="G424" s="39"/>
      <c r="H424" s="68"/>
      <c r="I424" s="142"/>
      <c r="J424" s="142"/>
    </row>
    <row r="425" ht="14.25" spans="1:10">
      <c r="A425" s="7">
        <v>20</v>
      </c>
      <c r="B425" s="68" t="s">
        <v>1860</v>
      </c>
      <c r="C425" s="68"/>
      <c r="D425" s="39"/>
      <c r="E425" s="39"/>
      <c r="F425" s="39"/>
      <c r="G425" s="39"/>
      <c r="H425" s="160"/>
      <c r="I425" s="142"/>
      <c r="J425" s="142"/>
    </row>
    <row r="426" ht="14.25" spans="1:10">
      <c r="A426" s="7">
        <v>21</v>
      </c>
      <c r="B426" s="68" t="s">
        <v>1861</v>
      </c>
      <c r="C426" s="68"/>
      <c r="D426" s="39"/>
      <c r="E426" s="39"/>
      <c r="F426" s="39"/>
      <c r="G426" s="39"/>
      <c r="H426" s="68"/>
      <c r="I426" s="142"/>
      <c r="J426" s="142"/>
    </row>
    <row r="427" ht="14.25" spans="1:10">
      <c r="A427" s="7">
        <v>22</v>
      </c>
      <c r="B427" s="68" t="s">
        <v>1862</v>
      </c>
      <c r="C427" s="68"/>
      <c r="D427" s="39"/>
      <c r="E427" s="39"/>
      <c r="F427" s="39"/>
      <c r="G427" s="39"/>
      <c r="H427" s="68"/>
      <c r="I427" s="142"/>
      <c r="J427" s="142"/>
    </row>
    <row r="428" ht="14.25" spans="1:10">
      <c r="A428" s="7">
        <v>23</v>
      </c>
      <c r="B428" s="68" t="s">
        <v>1863</v>
      </c>
      <c r="C428" s="68"/>
      <c r="D428" s="39"/>
      <c r="E428" s="39"/>
      <c r="F428" s="39"/>
      <c r="G428" s="39"/>
      <c r="H428" s="68"/>
      <c r="I428" s="142"/>
      <c r="J428" s="142"/>
    </row>
    <row r="429" ht="14.25" spans="1:10">
      <c r="A429" s="7">
        <v>24</v>
      </c>
      <c r="B429" s="68" t="s">
        <v>1864</v>
      </c>
      <c r="C429" s="68"/>
      <c r="D429" s="39"/>
      <c r="E429" s="39"/>
      <c r="F429" s="39"/>
      <c r="G429" s="39"/>
      <c r="H429" s="68"/>
      <c r="I429" s="142"/>
      <c r="J429" s="142"/>
    </row>
    <row r="430" ht="14.25" spans="1:10">
      <c r="A430" s="7">
        <v>25</v>
      </c>
      <c r="B430" s="68" t="s">
        <v>1865</v>
      </c>
      <c r="C430" s="68"/>
      <c r="D430" s="39"/>
      <c r="E430" s="39"/>
      <c r="F430" s="39"/>
      <c r="G430" s="39"/>
      <c r="H430" s="68"/>
      <c r="I430" s="142"/>
      <c r="J430" s="142"/>
    </row>
    <row r="431" ht="14.25" spans="1:10">
      <c r="A431" s="7">
        <v>26</v>
      </c>
      <c r="B431" s="68" t="s">
        <v>1866</v>
      </c>
      <c r="C431" s="68"/>
      <c r="D431" s="39"/>
      <c r="E431" s="39"/>
      <c r="F431" s="39"/>
      <c r="G431" s="39"/>
      <c r="H431" s="68"/>
      <c r="I431" s="142"/>
      <c r="J431" s="142"/>
    </row>
    <row r="432" ht="14.25" spans="1:10">
      <c r="A432" s="7">
        <v>27</v>
      </c>
      <c r="B432" s="68" t="s">
        <v>1867</v>
      </c>
      <c r="C432" s="68"/>
      <c r="D432" s="39"/>
      <c r="E432" s="39"/>
      <c r="F432" s="39"/>
      <c r="G432" s="39"/>
      <c r="H432" s="68"/>
      <c r="I432" s="142"/>
      <c r="J432" s="142"/>
    </row>
    <row r="433" ht="14.25" spans="1:10">
      <c r="A433" s="7">
        <v>28</v>
      </c>
      <c r="B433" s="68" t="s">
        <v>1868</v>
      </c>
      <c r="C433" s="68"/>
      <c r="D433" s="39"/>
      <c r="E433" s="39"/>
      <c r="F433" s="39"/>
      <c r="G433" s="39"/>
      <c r="H433" s="68"/>
      <c r="I433" s="142"/>
      <c r="J433" s="142"/>
    </row>
    <row r="434" ht="14.25" spans="1:10">
      <c r="A434" s="7">
        <v>29</v>
      </c>
      <c r="B434" s="68" t="s">
        <v>1869</v>
      </c>
      <c r="C434" s="68"/>
      <c r="D434" s="39"/>
      <c r="E434" s="39"/>
      <c r="F434" s="39"/>
      <c r="G434" s="39"/>
      <c r="H434" s="68"/>
      <c r="I434" s="142"/>
      <c r="J434" s="142"/>
    </row>
    <row r="435" ht="14.25" spans="1:10">
      <c r="A435" s="7">
        <v>30</v>
      </c>
      <c r="B435" s="68" t="s">
        <v>1870</v>
      </c>
      <c r="C435" s="68"/>
      <c r="D435" s="39"/>
      <c r="E435" s="39"/>
      <c r="F435" s="39"/>
      <c r="G435" s="39"/>
      <c r="H435" s="68"/>
      <c r="I435" s="142"/>
      <c r="J435" s="142"/>
    </row>
    <row r="436" ht="14.25" spans="1:10">
      <c r="A436" s="7">
        <v>31</v>
      </c>
      <c r="B436" s="68" t="s">
        <v>1871</v>
      </c>
      <c r="C436" s="68"/>
      <c r="D436" s="39"/>
      <c r="E436" s="39"/>
      <c r="F436" s="39"/>
      <c r="G436" s="39"/>
      <c r="H436" s="68"/>
      <c r="I436" s="142"/>
      <c r="J436" s="142"/>
    </row>
    <row r="437" ht="14.25" spans="1:10">
      <c r="A437" s="7">
        <v>32</v>
      </c>
      <c r="B437" s="68" t="s">
        <v>1872</v>
      </c>
      <c r="C437" s="68"/>
      <c r="D437" s="39"/>
      <c r="E437" s="39"/>
      <c r="F437" s="39"/>
      <c r="G437" s="39"/>
      <c r="H437" s="68"/>
      <c r="I437" s="142"/>
      <c r="J437" s="142"/>
    </row>
    <row r="438" ht="14.25" spans="1:10">
      <c r="A438" s="7">
        <v>33</v>
      </c>
      <c r="B438" s="68" t="s">
        <v>1873</v>
      </c>
      <c r="C438" s="68"/>
      <c r="D438" s="39"/>
      <c r="E438" s="39"/>
      <c r="F438" s="39"/>
      <c r="G438" s="39"/>
      <c r="H438" s="68"/>
      <c r="I438" s="142"/>
      <c r="J438" s="142"/>
    </row>
    <row r="439" ht="14.25" spans="1:10">
      <c r="A439" s="7">
        <v>34</v>
      </c>
      <c r="B439" s="68" t="s">
        <v>1874</v>
      </c>
      <c r="C439" s="68"/>
      <c r="D439" s="39"/>
      <c r="E439" s="39"/>
      <c r="F439" s="39"/>
      <c r="G439" s="39"/>
      <c r="H439" s="68"/>
      <c r="I439" s="142"/>
      <c r="J439" s="142"/>
    </row>
    <row r="440" ht="14.25" spans="1:10">
      <c r="A440" s="7">
        <v>35</v>
      </c>
      <c r="B440" s="68" t="s">
        <v>1875</v>
      </c>
      <c r="C440" s="68"/>
      <c r="D440" s="39"/>
      <c r="E440" s="39"/>
      <c r="F440" s="39"/>
      <c r="G440" s="39"/>
      <c r="H440" s="68"/>
      <c r="I440" s="142"/>
      <c r="J440" s="142"/>
    </row>
    <row r="441" ht="14.25" spans="1:10">
      <c r="A441" s="7">
        <v>36</v>
      </c>
      <c r="B441" s="68" t="s">
        <v>1876</v>
      </c>
      <c r="C441" s="68"/>
      <c r="D441" s="39"/>
      <c r="E441" s="39"/>
      <c r="F441" s="39"/>
      <c r="G441" s="39"/>
      <c r="H441" s="68" t="s">
        <v>738</v>
      </c>
      <c r="I441" s="142"/>
      <c r="J441" s="142"/>
    </row>
    <row r="442" ht="14.25" spans="1:10">
      <c r="A442" s="7">
        <v>37</v>
      </c>
      <c r="B442" s="68" t="s">
        <v>1877</v>
      </c>
      <c r="C442" s="68"/>
      <c r="D442" s="39"/>
      <c r="E442" s="39"/>
      <c r="F442" s="39"/>
      <c r="G442" s="39"/>
      <c r="H442" s="68"/>
      <c r="I442" s="142"/>
      <c r="J442" s="142"/>
    </row>
    <row r="443" ht="14.25" spans="1:10">
      <c r="A443" s="7">
        <v>38</v>
      </c>
      <c r="B443" s="68" t="s">
        <v>1878</v>
      </c>
      <c r="C443" s="68"/>
      <c r="D443" s="39"/>
      <c r="E443" s="39"/>
      <c r="F443" s="39"/>
      <c r="G443" s="39"/>
      <c r="H443" s="68"/>
      <c r="I443" s="142"/>
      <c r="J443" s="142"/>
    </row>
    <row r="444" ht="14.25" spans="1:10">
      <c r="A444" s="7">
        <v>39</v>
      </c>
      <c r="B444" s="68" t="s">
        <v>1879</v>
      </c>
      <c r="C444" s="68"/>
      <c r="D444" s="39"/>
      <c r="E444" s="39"/>
      <c r="F444" s="39"/>
      <c r="G444" s="39"/>
      <c r="H444" s="68"/>
      <c r="I444" s="142"/>
      <c r="J444" s="142"/>
    </row>
    <row r="445" ht="14.25" spans="1:10">
      <c r="A445" s="7">
        <v>40</v>
      </c>
      <c r="B445" s="68" t="s">
        <v>1880</v>
      </c>
      <c r="C445" s="68"/>
      <c r="D445" s="39"/>
      <c r="E445" s="39"/>
      <c r="F445" s="39"/>
      <c r="G445" s="39"/>
      <c r="H445" s="68"/>
      <c r="I445" s="142"/>
      <c r="J445" s="142"/>
    </row>
    <row r="446" ht="14.25" spans="1:10">
      <c r="A446" s="7">
        <v>41</v>
      </c>
      <c r="B446" s="68" t="s">
        <v>1881</v>
      </c>
      <c r="C446" s="68"/>
      <c r="D446" s="39"/>
      <c r="E446" s="39"/>
      <c r="F446" s="39"/>
      <c r="G446" s="39"/>
      <c r="H446" s="68"/>
      <c r="I446" s="142"/>
      <c r="J446" s="142"/>
    </row>
    <row r="447" ht="14.25" spans="1:10">
      <c r="A447" s="7">
        <v>42</v>
      </c>
      <c r="B447" s="68" t="s">
        <v>1882</v>
      </c>
      <c r="C447" s="68"/>
      <c r="D447" s="39"/>
      <c r="E447" s="39"/>
      <c r="F447" s="39"/>
      <c r="G447" s="39"/>
      <c r="H447" s="68"/>
      <c r="I447" s="142"/>
      <c r="J447" s="142"/>
    </row>
    <row r="448" ht="14.25" spans="1:10">
      <c r="A448" s="7">
        <v>43</v>
      </c>
      <c r="B448" s="148" t="s">
        <v>1883</v>
      </c>
      <c r="C448" s="148"/>
      <c r="D448" s="39"/>
      <c r="E448" s="39"/>
      <c r="F448" s="39"/>
      <c r="G448" s="39"/>
      <c r="H448" s="68"/>
      <c r="I448" s="142"/>
      <c r="J448" s="142"/>
    </row>
    <row r="449" ht="14.25" spans="1:10">
      <c r="A449" s="7">
        <v>44</v>
      </c>
      <c r="B449" s="148"/>
      <c r="C449" s="161"/>
      <c r="D449" s="39"/>
      <c r="E449" s="39"/>
      <c r="F449" s="39"/>
      <c r="G449" s="39"/>
      <c r="H449" s="68"/>
      <c r="I449" s="142"/>
      <c r="J449" s="142"/>
    </row>
    <row r="450" ht="17.25" spans="1:10">
      <c r="A450" s="46" t="s">
        <v>90</v>
      </c>
      <c r="B450" s="139"/>
      <c r="C450" s="47"/>
      <c r="D450" s="7">
        <f>SUM(D405:D449)</f>
        <v>0</v>
      </c>
      <c r="E450" s="7">
        <f>SUM(E405:E449)</f>
        <v>0</v>
      </c>
      <c r="F450" s="7">
        <f>SUM(F405:F449)</f>
        <v>0</v>
      </c>
      <c r="G450" s="7"/>
      <c r="H450" s="7"/>
      <c r="I450" s="142"/>
      <c r="J450" s="142"/>
    </row>
    <row r="451" ht="17.25" spans="1:10">
      <c r="A451" s="48" t="s">
        <v>91</v>
      </c>
      <c r="B451" s="140"/>
      <c r="C451" s="49"/>
      <c r="D451" s="50" t="e">
        <f>AVERAGE(D405:D449)</f>
        <v>#DIV/0!</v>
      </c>
      <c r="E451" s="50" t="e">
        <f>AVERAGE(E405:E449)</f>
        <v>#DIV/0!</v>
      </c>
      <c r="F451" s="50" t="e">
        <f>AVERAGE(F405:F449)</f>
        <v>#DIV/0!</v>
      </c>
      <c r="G451" s="50" t="e">
        <f>AVERAGE(G405:G449)</f>
        <v>#DIV/0!</v>
      </c>
      <c r="H451" s="7"/>
      <c r="I451" s="142"/>
      <c r="J451" s="142"/>
    </row>
    <row r="452" ht="17.25" spans="1:10">
      <c r="A452" s="48" t="s">
        <v>181</v>
      </c>
      <c r="B452" s="140"/>
      <c r="C452" s="49"/>
      <c r="D452" s="52">
        <f>COUNTIFS(D405:D449,"&gt;=85")</f>
        <v>0</v>
      </c>
      <c r="E452" s="52">
        <f>COUNTIFS(E405:E449,"&gt;=85")</f>
        <v>0</v>
      </c>
      <c r="F452" s="52">
        <f>COUNTIFS(F405:F449,"&gt;=85")</f>
        <v>0</v>
      </c>
      <c r="G452" s="52">
        <f>COUNTIFS(G404:G449,"&gt;=85")</f>
        <v>0</v>
      </c>
      <c r="H452" s="7"/>
      <c r="I452" s="142"/>
      <c r="J452" s="142"/>
    </row>
    <row r="453" ht="17.25" spans="1:10">
      <c r="A453" s="48" t="s">
        <v>1575</v>
      </c>
      <c r="B453" s="140"/>
      <c r="C453" s="49"/>
      <c r="D453" s="52">
        <f>COUNTIFS(D405:D449,"&gt;=75",D405:D449,"&lt;85")</f>
        <v>0</v>
      </c>
      <c r="E453" s="52">
        <f>COUNTIFS(E405:E449,"&gt;=75",E405:E449,"&lt;85")</f>
        <v>0</v>
      </c>
      <c r="F453" s="52">
        <f>COUNTIFS(F405:F449,"&gt;=75",F405:F449,"&lt;85")</f>
        <v>0</v>
      </c>
      <c r="G453" s="52">
        <f>COUNTIFS(G405:G449,"&gt;=75",G405:G449,"&lt;85")</f>
        <v>0</v>
      </c>
      <c r="H453" s="7"/>
      <c r="I453" s="142"/>
      <c r="J453" s="142"/>
    </row>
    <row r="454" ht="17.25" spans="1:10">
      <c r="A454" s="48" t="s">
        <v>1576</v>
      </c>
      <c r="B454" s="140"/>
      <c r="C454" s="49"/>
      <c r="D454" s="52">
        <f>COUNTIFS(D405:D449,"&gt;=60",D405:D449,"&lt;75")</f>
        <v>0</v>
      </c>
      <c r="E454" s="52">
        <f>COUNTIFS(E405:E449,"&gt;=60",E405:E449,"&lt;75")</f>
        <v>0</v>
      </c>
      <c r="F454" s="52">
        <f>COUNTIFS(F405:F449,"&gt;=60",F405:F449,"&lt;75")</f>
        <v>0</v>
      </c>
      <c r="G454" s="52">
        <f>COUNTIFS(G405:G449,"&gt;=60",G405:G449,"&lt;75")</f>
        <v>0</v>
      </c>
      <c r="H454" s="7"/>
      <c r="I454" s="142"/>
      <c r="J454" s="142"/>
    </row>
    <row r="455" ht="17.25" spans="1:10">
      <c r="A455" s="48" t="s">
        <v>1577</v>
      </c>
      <c r="B455" s="140"/>
      <c r="C455" s="49"/>
      <c r="D455" s="52">
        <f>COUNTIFS(D405:D449,"&lt;60")</f>
        <v>0</v>
      </c>
      <c r="E455" s="52">
        <f>COUNTIFS(E405:E449,"&lt;60")</f>
        <v>0</v>
      </c>
      <c r="F455" s="52">
        <f>COUNTIFS(F405:F449,"&lt;60")</f>
        <v>0</v>
      </c>
      <c r="G455" s="52">
        <f>COUNTIFS(G406:G449,"&lt;60")</f>
        <v>0</v>
      </c>
      <c r="H455" s="7"/>
      <c r="I455" s="142"/>
      <c r="J455" s="142"/>
    </row>
    <row r="456" ht="17.25" spans="1:10">
      <c r="A456" s="46" t="s">
        <v>96</v>
      </c>
      <c r="B456" s="139"/>
      <c r="C456" s="47"/>
      <c r="D456" s="53" t="e">
        <f>D452/SUM(D452:D455)</f>
        <v>#DIV/0!</v>
      </c>
      <c r="E456" s="53" t="e">
        <f>E452/SUM(E452:E455)</f>
        <v>#DIV/0!</v>
      </c>
      <c r="F456" s="53" t="e">
        <f>F452/SUM(F452:F455)</f>
        <v>#DIV/0!</v>
      </c>
      <c r="G456" s="53" t="e">
        <f>G452/SUM(G452:G455)</f>
        <v>#DIV/0!</v>
      </c>
      <c r="H456" s="7"/>
      <c r="I456" s="142"/>
      <c r="J456" s="142"/>
    </row>
    <row r="457" ht="17.25" spans="1:10">
      <c r="A457" s="48" t="s">
        <v>97</v>
      </c>
      <c r="B457" s="140"/>
      <c r="C457" s="49"/>
      <c r="D457" s="53" t="e">
        <f>SUM(D452:D454)/SUM(D452:D455)</f>
        <v>#DIV/0!</v>
      </c>
      <c r="E457" s="53" t="e">
        <f>SUM(E452:E454)/SUM(E452:E455)</f>
        <v>#DIV/0!</v>
      </c>
      <c r="F457" s="53" t="e">
        <f>SUM(F452:F454)/SUM(F452:F455)</f>
        <v>#DIV/0!</v>
      </c>
      <c r="G457" s="53"/>
      <c r="H457" s="7"/>
      <c r="I457" s="142"/>
      <c r="J457" s="142"/>
    </row>
    <row r="458" ht="17.25" spans="1:10">
      <c r="A458" s="48" t="s">
        <v>98</v>
      </c>
      <c r="B458" s="140"/>
      <c r="C458" s="49"/>
      <c r="D458" s="21" t="e">
        <f>STDEV(D406:D449)</f>
        <v>#DIV/0!</v>
      </c>
      <c r="E458" s="21" t="e">
        <f>STDEV(E406:E449)</f>
        <v>#DIV/0!</v>
      </c>
      <c r="F458" s="21" t="e">
        <f>STDEV(F406:F449)</f>
        <v>#DIV/0!</v>
      </c>
      <c r="G458" s="21" t="e">
        <f>STDEV(G406:G449)</f>
        <v>#DIV/0!</v>
      </c>
      <c r="H458" s="7"/>
      <c r="I458" s="142"/>
      <c r="J458" s="142"/>
    </row>
  </sheetData>
  <sheetProtection formatCells="0" insertHyperlinks="0" autoFilter="0"/>
  <mergeCells count="80">
    <mergeCell ref="A1:H1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8:H58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5:H115"/>
    <mergeCell ref="A162:C162"/>
    <mergeCell ref="A163:C163"/>
    <mergeCell ref="A164:C164"/>
    <mergeCell ref="A165:C165"/>
    <mergeCell ref="A166:C166"/>
    <mergeCell ref="A167:C167"/>
    <mergeCell ref="A168:C168"/>
    <mergeCell ref="A169:C169"/>
    <mergeCell ref="A170:C170"/>
    <mergeCell ref="A172:H172"/>
    <mergeCell ref="A219:C219"/>
    <mergeCell ref="A220:C220"/>
    <mergeCell ref="A221:C221"/>
    <mergeCell ref="A222:C222"/>
    <mergeCell ref="A223:C223"/>
    <mergeCell ref="A224:C224"/>
    <mergeCell ref="A225:C225"/>
    <mergeCell ref="A226:C226"/>
    <mergeCell ref="A227:C227"/>
    <mergeCell ref="A229:H229"/>
    <mergeCell ref="A276:C276"/>
    <mergeCell ref="A277:C277"/>
    <mergeCell ref="A278:C278"/>
    <mergeCell ref="A279:C279"/>
    <mergeCell ref="A280:C280"/>
    <mergeCell ref="A281:C281"/>
    <mergeCell ref="A282:C282"/>
    <mergeCell ref="A283:C283"/>
    <mergeCell ref="A284:C284"/>
    <mergeCell ref="A286:H286"/>
    <mergeCell ref="A333:C333"/>
    <mergeCell ref="A334:C334"/>
    <mergeCell ref="A335:C335"/>
    <mergeCell ref="A336:C336"/>
    <mergeCell ref="A337:C337"/>
    <mergeCell ref="A338:C338"/>
    <mergeCell ref="A339:C339"/>
    <mergeCell ref="A340:C340"/>
    <mergeCell ref="A341:C341"/>
    <mergeCell ref="A344:H344"/>
    <mergeCell ref="A391:C391"/>
    <mergeCell ref="A392:C392"/>
    <mergeCell ref="A393:C393"/>
    <mergeCell ref="A394:C394"/>
    <mergeCell ref="A395:C395"/>
    <mergeCell ref="A396:C396"/>
    <mergeCell ref="A397:C397"/>
    <mergeCell ref="A398:C398"/>
    <mergeCell ref="A399:C399"/>
    <mergeCell ref="A404:H404"/>
    <mergeCell ref="A450:C450"/>
    <mergeCell ref="A451:C451"/>
    <mergeCell ref="A452:C452"/>
    <mergeCell ref="A453:C453"/>
    <mergeCell ref="A454:C454"/>
    <mergeCell ref="A455:C455"/>
    <mergeCell ref="A456:C456"/>
    <mergeCell ref="A457:C457"/>
    <mergeCell ref="A458:C458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06"/>
  <sheetViews>
    <sheetView workbookViewId="0">
      <selection activeCell="K32" sqref="K32"/>
    </sheetView>
  </sheetViews>
  <sheetFormatPr defaultColWidth="9" defaultRowHeight="13.5"/>
  <cols>
    <col min="1" max="1" width="6.35" style="78" customWidth="1"/>
    <col min="2" max="2" width="9.21666666666667" style="78" customWidth="1"/>
    <col min="3" max="3" width="13" style="78" customWidth="1"/>
    <col min="4" max="4" width="12" style="78" customWidth="1"/>
    <col min="5" max="5" width="13" style="78" customWidth="1"/>
    <col min="6" max="6" width="12" style="78" customWidth="1"/>
    <col min="7" max="7" width="16.4416666666667" style="78" customWidth="1"/>
    <col min="8" max="26" width="9" style="78"/>
    <col min="27" max="16384" width="9" style="79"/>
  </cols>
  <sheetData>
    <row r="1" ht="18.75" spans="1:7">
      <c r="A1" s="36" t="s">
        <v>1884</v>
      </c>
      <c r="B1" s="80"/>
      <c r="C1" s="36"/>
      <c r="D1" s="36"/>
      <c r="E1" s="36"/>
      <c r="F1" s="36"/>
      <c r="G1" s="80"/>
    </row>
    <row r="2" spans="1:7">
      <c r="A2" s="7" t="s">
        <v>245</v>
      </c>
      <c r="B2" s="81" t="s">
        <v>246</v>
      </c>
      <c r="C2" s="82" t="s">
        <v>247</v>
      </c>
      <c r="D2" s="82" t="s">
        <v>248</v>
      </c>
      <c r="E2" s="82" t="s">
        <v>249</v>
      </c>
      <c r="F2" s="82" t="s">
        <v>250</v>
      </c>
      <c r="G2" s="82" t="s">
        <v>647</v>
      </c>
    </row>
    <row r="3" spans="1:7">
      <c r="A3" s="7">
        <v>1</v>
      </c>
      <c r="B3" s="83" t="s">
        <v>1885</v>
      </c>
      <c r="C3" s="84">
        <v>82</v>
      </c>
      <c r="D3" s="84">
        <v>83.5</v>
      </c>
      <c r="E3" s="84">
        <v>76.5</v>
      </c>
      <c r="F3" s="85">
        <f>C3+D3+E3</f>
        <v>242</v>
      </c>
      <c r="G3" s="85"/>
    </row>
    <row r="4" spans="1:7">
      <c r="A4" s="7">
        <v>2</v>
      </c>
      <c r="B4" s="83" t="s">
        <v>1886</v>
      </c>
      <c r="C4" s="84">
        <v>66.5</v>
      </c>
      <c r="D4" s="84">
        <v>34</v>
      </c>
      <c r="E4" s="84">
        <v>64</v>
      </c>
      <c r="F4" s="85">
        <f t="shared" ref="F4:F45" si="0">C4+D4+E4</f>
        <v>164.5</v>
      </c>
      <c r="G4" s="85"/>
    </row>
    <row r="5" spans="1:7">
      <c r="A5" s="7">
        <v>3</v>
      </c>
      <c r="B5" s="86" t="s">
        <v>1887</v>
      </c>
      <c r="C5" s="84">
        <v>94</v>
      </c>
      <c r="D5" s="84">
        <v>80</v>
      </c>
      <c r="E5" s="84">
        <v>88</v>
      </c>
      <c r="F5" s="85">
        <f t="shared" si="0"/>
        <v>262</v>
      </c>
      <c r="G5" s="85"/>
    </row>
    <row r="6" spans="1:7">
      <c r="A6" s="7">
        <v>4</v>
      </c>
      <c r="B6" s="87" t="s">
        <v>1888</v>
      </c>
      <c r="C6" s="84">
        <v>92.5</v>
      </c>
      <c r="D6" s="84">
        <v>84</v>
      </c>
      <c r="E6" s="84">
        <v>90.5</v>
      </c>
      <c r="F6" s="85">
        <f t="shared" si="0"/>
        <v>267</v>
      </c>
      <c r="G6" s="85"/>
    </row>
    <row r="7" spans="1:7">
      <c r="A7" s="7">
        <v>5</v>
      </c>
      <c r="B7" s="87" t="s">
        <v>1889</v>
      </c>
      <c r="C7" s="84">
        <v>84.5</v>
      </c>
      <c r="D7" s="84">
        <v>31.5</v>
      </c>
      <c r="E7" s="84">
        <v>70.5</v>
      </c>
      <c r="F7" s="85">
        <f t="shared" si="0"/>
        <v>186.5</v>
      </c>
      <c r="G7" s="85"/>
    </row>
    <row r="8" spans="1:7">
      <c r="A8" s="7">
        <v>6</v>
      </c>
      <c r="B8" s="83" t="s">
        <v>1890</v>
      </c>
      <c r="C8" s="84">
        <v>93</v>
      </c>
      <c r="D8" s="84">
        <v>93.5</v>
      </c>
      <c r="E8" s="84">
        <v>83.5</v>
      </c>
      <c r="F8" s="85">
        <f t="shared" si="0"/>
        <v>270</v>
      </c>
      <c r="G8" s="85"/>
    </row>
    <row r="9" spans="1:7">
      <c r="A9" s="7">
        <v>7</v>
      </c>
      <c r="B9" s="88" t="s">
        <v>1891</v>
      </c>
      <c r="C9" s="84">
        <v>87</v>
      </c>
      <c r="D9" s="84">
        <v>97</v>
      </c>
      <c r="E9" s="84">
        <v>82</v>
      </c>
      <c r="F9" s="85">
        <f t="shared" si="0"/>
        <v>266</v>
      </c>
      <c r="G9" s="85"/>
    </row>
    <row r="10" spans="1:7">
      <c r="A10" s="7">
        <v>8</v>
      </c>
      <c r="B10" s="87" t="s">
        <v>1892</v>
      </c>
      <c r="C10" s="84">
        <v>74</v>
      </c>
      <c r="D10" s="84">
        <v>67.5</v>
      </c>
      <c r="E10" s="84">
        <v>70</v>
      </c>
      <c r="F10" s="85">
        <f t="shared" si="0"/>
        <v>211.5</v>
      </c>
      <c r="G10" s="85"/>
    </row>
    <row r="11" spans="1:7">
      <c r="A11" s="7">
        <v>9</v>
      </c>
      <c r="B11" s="89" t="s">
        <v>1893</v>
      </c>
      <c r="C11" s="84">
        <v>93.5</v>
      </c>
      <c r="D11" s="84">
        <v>91.5</v>
      </c>
      <c r="E11" s="84">
        <v>95.5</v>
      </c>
      <c r="F11" s="85">
        <f t="shared" si="0"/>
        <v>280.5</v>
      </c>
      <c r="G11" s="85"/>
    </row>
    <row r="12" spans="1:7">
      <c r="A12" s="7">
        <v>10</v>
      </c>
      <c r="B12" s="87" t="s">
        <v>1894</v>
      </c>
      <c r="C12" s="84">
        <v>92.5</v>
      </c>
      <c r="D12" s="84">
        <v>90.5</v>
      </c>
      <c r="E12" s="84">
        <v>91</v>
      </c>
      <c r="F12" s="85">
        <f t="shared" si="0"/>
        <v>274</v>
      </c>
      <c r="G12" s="85"/>
    </row>
    <row r="13" spans="1:7">
      <c r="A13" s="7">
        <v>11</v>
      </c>
      <c r="B13" s="87" t="s">
        <v>1895</v>
      </c>
      <c r="C13" s="84">
        <v>96</v>
      </c>
      <c r="D13" s="84">
        <v>95.5</v>
      </c>
      <c r="E13" s="84">
        <v>84</v>
      </c>
      <c r="F13" s="85">
        <f t="shared" si="0"/>
        <v>275.5</v>
      </c>
      <c r="G13" s="85"/>
    </row>
    <row r="14" spans="1:7">
      <c r="A14" s="7">
        <v>12</v>
      </c>
      <c r="B14" s="83" t="s">
        <v>1896</v>
      </c>
      <c r="C14" s="90">
        <v>94.5</v>
      </c>
      <c r="D14" s="84">
        <v>99</v>
      </c>
      <c r="E14" s="84">
        <v>94.5</v>
      </c>
      <c r="F14" s="85">
        <f t="shared" si="0"/>
        <v>288</v>
      </c>
      <c r="G14" s="85"/>
    </row>
    <row r="15" spans="1:7">
      <c r="A15" s="7">
        <v>13</v>
      </c>
      <c r="B15" s="45" t="s">
        <v>1897</v>
      </c>
      <c r="C15" s="90">
        <v>81.5</v>
      </c>
      <c r="D15" s="84">
        <v>99</v>
      </c>
      <c r="E15" s="84">
        <v>92</v>
      </c>
      <c r="F15" s="85">
        <f t="shared" si="0"/>
        <v>272.5</v>
      </c>
      <c r="G15" s="85"/>
    </row>
    <row r="16" spans="1:7">
      <c r="A16" s="7">
        <v>14</v>
      </c>
      <c r="B16" s="89" t="s">
        <v>1898</v>
      </c>
      <c r="C16" s="90">
        <v>90.5</v>
      </c>
      <c r="D16" s="84">
        <v>82</v>
      </c>
      <c r="E16" s="84">
        <v>83.5</v>
      </c>
      <c r="F16" s="85">
        <f t="shared" si="0"/>
        <v>256</v>
      </c>
      <c r="G16" s="85"/>
    </row>
    <row r="17" spans="1:7">
      <c r="A17" s="7">
        <v>15</v>
      </c>
      <c r="B17" s="91" t="s">
        <v>1899</v>
      </c>
      <c r="C17" s="90">
        <v>97</v>
      </c>
      <c r="D17" s="84">
        <v>92</v>
      </c>
      <c r="E17" s="84">
        <v>93.5</v>
      </c>
      <c r="F17" s="85">
        <f t="shared" si="0"/>
        <v>282.5</v>
      </c>
      <c r="G17" s="85"/>
    </row>
    <row r="18" spans="1:7">
      <c r="A18" s="7">
        <v>16</v>
      </c>
      <c r="B18" s="92" t="s">
        <v>1900</v>
      </c>
      <c r="C18" s="90">
        <v>91</v>
      </c>
      <c r="D18" s="84">
        <v>95</v>
      </c>
      <c r="E18" s="84">
        <v>93</v>
      </c>
      <c r="F18" s="85">
        <f t="shared" si="0"/>
        <v>279</v>
      </c>
      <c r="G18" s="85"/>
    </row>
    <row r="19" spans="1:7">
      <c r="A19" s="7">
        <v>17</v>
      </c>
      <c r="B19" s="87" t="s">
        <v>1901</v>
      </c>
      <c r="C19" s="90">
        <v>94</v>
      </c>
      <c r="D19" s="84">
        <v>93.5</v>
      </c>
      <c r="E19" s="84">
        <v>97</v>
      </c>
      <c r="F19" s="85">
        <f t="shared" si="0"/>
        <v>284.5</v>
      </c>
      <c r="G19" s="85"/>
    </row>
    <row r="20" spans="1:7">
      <c r="A20" s="7">
        <v>18</v>
      </c>
      <c r="B20" s="87" t="s">
        <v>1902</v>
      </c>
      <c r="C20" s="90">
        <v>92.5</v>
      </c>
      <c r="D20" s="84">
        <v>93</v>
      </c>
      <c r="E20" s="84">
        <v>89</v>
      </c>
      <c r="F20" s="85">
        <f t="shared" si="0"/>
        <v>274.5</v>
      </c>
      <c r="G20" s="85"/>
    </row>
    <row r="21" spans="1:7">
      <c r="A21" s="7">
        <v>19</v>
      </c>
      <c r="B21" s="83" t="s">
        <v>1903</v>
      </c>
      <c r="C21" s="90">
        <v>88</v>
      </c>
      <c r="D21" s="84">
        <v>76</v>
      </c>
      <c r="E21" s="84">
        <v>59</v>
      </c>
      <c r="F21" s="85">
        <f t="shared" si="0"/>
        <v>223</v>
      </c>
      <c r="G21" s="85"/>
    </row>
    <row r="22" spans="1:7">
      <c r="A22" s="7">
        <v>20</v>
      </c>
      <c r="B22" s="87" t="s">
        <v>1904</v>
      </c>
      <c r="C22" s="90">
        <v>96</v>
      </c>
      <c r="D22" s="84">
        <v>90.5</v>
      </c>
      <c r="E22" s="84">
        <v>83</v>
      </c>
      <c r="F22" s="85">
        <f t="shared" si="0"/>
        <v>269.5</v>
      </c>
      <c r="G22" s="85"/>
    </row>
    <row r="23" spans="1:7">
      <c r="A23" s="7">
        <v>21</v>
      </c>
      <c r="B23" s="93" t="s">
        <v>1905</v>
      </c>
      <c r="C23" s="90">
        <v>83</v>
      </c>
      <c r="D23" s="84">
        <v>93</v>
      </c>
      <c r="E23" s="84">
        <v>95.5</v>
      </c>
      <c r="F23" s="85">
        <f t="shared" si="0"/>
        <v>271.5</v>
      </c>
      <c r="G23" s="85"/>
    </row>
    <row r="24" spans="1:7">
      <c r="A24" s="7">
        <v>22</v>
      </c>
      <c r="B24" s="87" t="s">
        <v>1906</v>
      </c>
      <c r="C24" s="90">
        <v>61.5</v>
      </c>
      <c r="D24" s="84">
        <v>66.5</v>
      </c>
      <c r="E24" s="84">
        <v>22</v>
      </c>
      <c r="F24" s="85">
        <f t="shared" si="0"/>
        <v>150</v>
      </c>
      <c r="G24" s="85"/>
    </row>
    <row r="25" spans="1:7">
      <c r="A25" s="7">
        <v>23</v>
      </c>
      <c r="B25" s="87" t="s">
        <v>1907</v>
      </c>
      <c r="C25" s="90">
        <v>72</v>
      </c>
      <c r="D25" s="84">
        <v>88</v>
      </c>
      <c r="E25" s="84">
        <v>52</v>
      </c>
      <c r="F25" s="85">
        <f t="shared" si="0"/>
        <v>212</v>
      </c>
      <c r="G25" s="85"/>
    </row>
    <row r="26" spans="1:7">
      <c r="A26" s="7">
        <v>24</v>
      </c>
      <c r="B26" s="88" t="s">
        <v>1908</v>
      </c>
      <c r="C26" s="90">
        <v>80</v>
      </c>
      <c r="D26" s="84">
        <v>89</v>
      </c>
      <c r="E26" s="84">
        <v>78</v>
      </c>
      <c r="F26" s="85">
        <f t="shared" si="0"/>
        <v>247</v>
      </c>
      <c r="G26" s="85"/>
    </row>
    <row r="27" spans="1:7">
      <c r="A27" s="7">
        <v>25</v>
      </c>
      <c r="B27" s="83" t="s">
        <v>1909</v>
      </c>
      <c r="C27" s="90">
        <v>90</v>
      </c>
      <c r="D27" s="84">
        <v>82</v>
      </c>
      <c r="E27" s="84">
        <v>78</v>
      </c>
      <c r="F27" s="85">
        <f t="shared" si="0"/>
        <v>250</v>
      </c>
      <c r="G27" s="85"/>
    </row>
    <row r="28" spans="1:7">
      <c r="A28" s="7">
        <v>26</v>
      </c>
      <c r="B28" s="87" t="s">
        <v>1910</v>
      </c>
      <c r="C28" s="90">
        <v>94</v>
      </c>
      <c r="D28" s="84">
        <v>99.5</v>
      </c>
      <c r="E28" s="84">
        <v>93.5</v>
      </c>
      <c r="F28" s="85">
        <f t="shared" si="0"/>
        <v>287</v>
      </c>
      <c r="G28" s="85"/>
    </row>
    <row r="29" spans="1:7">
      <c r="A29" s="7">
        <v>27</v>
      </c>
      <c r="B29" s="87" t="s">
        <v>1911</v>
      </c>
      <c r="C29" s="90">
        <v>93</v>
      </c>
      <c r="D29" s="84">
        <v>94</v>
      </c>
      <c r="E29" s="84">
        <v>95</v>
      </c>
      <c r="F29" s="85">
        <f t="shared" si="0"/>
        <v>282</v>
      </c>
      <c r="G29" s="85"/>
    </row>
    <row r="30" spans="1:7">
      <c r="A30" s="7">
        <v>28</v>
      </c>
      <c r="B30" s="88" t="s">
        <v>1912</v>
      </c>
      <c r="C30" s="90">
        <v>93.5</v>
      </c>
      <c r="D30" s="84">
        <v>82.5</v>
      </c>
      <c r="E30" s="84">
        <v>81.5</v>
      </c>
      <c r="F30" s="85">
        <f t="shared" si="0"/>
        <v>257.5</v>
      </c>
      <c r="G30" s="85"/>
    </row>
    <row r="31" spans="1:7">
      <c r="A31" s="7">
        <v>29</v>
      </c>
      <c r="B31" s="88" t="s">
        <v>1913</v>
      </c>
      <c r="C31" s="90">
        <v>93.5</v>
      </c>
      <c r="D31" s="84">
        <v>93</v>
      </c>
      <c r="E31" s="84">
        <v>96</v>
      </c>
      <c r="F31" s="85">
        <f t="shared" si="0"/>
        <v>282.5</v>
      </c>
      <c r="G31" s="85"/>
    </row>
    <row r="32" spans="1:7">
      <c r="A32" s="7">
        <v>30</v>
      </c>
      <c r="B32" s="88" t="s">
        <v>1914</v>
      </c>
      <c r="C32" s="90">
        <v>67</v>
      </c>
      <c r="D32" s="84">
        <v>27</v>
      </c>
      <c r="E32" s="84">
        <v>50.5</v>
      </c>
      <c r="F32" s="85">
        <f t="shared" si="0"/>
        <v>144.5</v>
      </c>
      <c r="G32" s="85"/>
    </row>
    <row r="33" spans="1:7">
      <c r="A33" s="7">
        <v>31</v>
      </c>
      <c r="B33" s="87" t="s">
        <v>1915</v>
      </c>
      <c r="C33" s="90">
        <v>92</v>
      </c>
      <c r="D33" s="84">
        <v>92.5</v>
      </c>
      <c r="E33" s="84">
        <v>95</v>
      </c>
      <c r="F33" s="85">
        <f t="shared" si="0"/>
        <v>279.5</v>
      </c>
      <c r="G33" s="85"/>
    </row>
    <row r="34" spans="1:7">
      <c r="A34" s="7">
        <v>32</v>
      </c>
      <c r="B34" s="94" t="s">
        <v>1916</v>
      </c>
      <c r="C34" s="90">
        <v>82</v>
      </c>
      <c r="D34" s="84">
        <v>75</v>
      </c>
      <c r="E34" s="84">
        <v>73.5</v>
      </c>
      <c r="F34" s="85">
        <f t="shared" si="0"/>
        <v>230.5</v>
      </c>
      <c r="G34" s="85"/>
    </row>
    <row r="35" spans="1:7">
      <c r="A35" s="7">
        <v>33</v>
      </c>
      <c r="B35" s="87" t="s">
        <v>1917</v>
      </c>
      <c r="C35" s="90">
        <v>81</v>
      </c>
      <c r="D35" s="84">
        <v>67.5</v>
      </c>
      <c r="E35" s="84">
        <v>50.5</v>
      </c>
      <c r="F35" s="85">
        <f t="shared" si="0"/>
        <v>199</v>
      </c>
      <c r="G35" s="85"/>
    </row>
    <row r="36" spans="1:7">
      <c r="A36" s="7">
        <v>34</v>
      </c>
      <c r="B36" s="87" t="s">
        <v>1918</v>
      </c>
      <c r="C36" s="90">
        <v>94.5</v>
      </c>
      <c r="D36" s="84">
        <v>91.5</v>
      </c>
      <c r="E36" s="84">
        <v>85.5</v>
      </c>
      <c r="F36" s="85">
        <f t="shared" si="0"/>
        <v>271.5</v>
      </c>
      <c r="G36" s="85"/>
    </row>
    <row r="37" spans="1:7">
      <c r="A37" s="7">
        <v>35</v>
      </c>
      <c r="B37" s="87" t="s">
        <v>1919</v>
      </c>
      <c r="C37" s="90">
        <v>81.5</v>
      </c>
      <c r="D37" s="84">
        <v>87</v>
      </c>
      <c r="E37" s="84">
        <v>53</v>
      </c>
      <c r="F37" s="85">
        <f t="shared" si="0"/>
        <v>221.5</v>
      </c>
      <c r="G37" s="85"/>
    </row>
    <row r="38" spans="1:7">
      <c r="A38" s="7">
        <v>36</v>
      </c>
      <c r="B38" s="83" t="s">
        <v>1920</v>
      </c>
      <c r="C38" s="90">
        <v>81</v>
      </c>
      <c r="D38" s="84">
        <v>92</v>
      </c>
      <c r="E38" s="84">
        <v>79.5</v>
      </c>
      <c r="F38" s="85">
        <f t="shared" si="0"/>
        <v>252.5</v>
      </c>
      <c r="G38" s="85"/>
    </row>
    <row r="39" spans="1:7">
      <c r="A39" s="7">
        <v>37</v>
      </c>
      <c r="B39" s="88" t="s">
        <v>1921</v>
      </c>
      <c r="C39" s="90">
        <v>79.5</v>
      </c>
      <c r="D39" s="84">
        <v>87.5</v>
      </c>
      <c r="E39" s="84">
        <v>89</v>
      </c>
      <c r="F39" s="85">
        <f t="shared" si="0"/>
        <v>256</v>
      </c>
      <c r="G39" s="85"/>
    </row>
    <row r="40" spans="1:7">
      <c r="A40" s="7">
        <v>38</v>
      </c>
      <c r="B40" s="83" t="s">
        <v>1922</v>
      </c>
      <c r="C40" s="90">
        <v>78</v>
      </c>
      <c r="D40" s="84">
        <v>85.5</v>
      </c>
      <c r="E40" s="84">
        <v>43.5</v>
      </c>
      <c r="F40" s="85">
        <f t="shared" si="0"/>
        <v>207</v>
      </c>
      <c r="G40" s="85"/>
    </row>
    <row r="41" spans="1:7">
      <c r="A41" s="7">
        <v>39</v>
      </c>
      <c r="B41" s="87" t="s">
        <v>1923</v>
      </c>
      <c r="C41" s="95">
        <v>94</v>
      </c>
      <c r="D41" s="96">
        <v>96.5</v>
      </c>
      <c r="E41" s="84">
        <v>97.5</v>
      </c>
      <c r="F41" s="85">
        <f t="shared" si="0"/>
        <v>288</v>
      </c>
      <c r="G41" s="85"/>
    </row>
    <row r="42" spans="1:7">
      <c r="A42" s="97">
        <v>40</v>
      </c>
      <c r="B42" s="83" t="s">
        <v>1924</v>
      </c>
      <c r="C42" s="95">
        <v>96</v>
      </c>
      <c r="D42" s="96">
        <v>97.5</v>
      </c>
      <c r="E42" s="84">
        <v>96</v>
      </c>
      <c r="F42" s="85">
        <f t="shared" si="0"/>
        <v>289.5</v>
      </c>
      <c r="G42" s="85"/>
    </row>
    <row r="43" spans="1:7">
      <c r="A43" s="7">
        <v>41</v>
      </c>
      <c r="B43" s="83" t="s">
        <v>1925</v>
      </c>
      <c r="C43" s="95">
        <v>85.5</v>
      </c>
      <c r="D43" s="96">
        <v>76.5</v>
      </c>
      <c r="E43" s="84">
        <v>80</v>
      </c>
      <c r="F43" s="85">
        <f t="shared" si="0"/>
        <v>242</v>
      </c>
      <c r="G43" s="85"/>
    </row>
    <row r="44" spans="1:7">
      <c r="A44" s="7">
        <v>42</v>
      </c>
      <c r="B44" s="91" t="s">
        <v>1926</v>
      </c>
      <c r="C44" s="95">
        <v>47.5</v>
      </c>
      <c r="D44" s="96">
        <v>27.5</v>
      </c>
      <c r="E44" s="84">
        <v>52</v>
      </c>
      <c r="F44" s="85">
        <f t="shared" si="0"/>
        <v>127</v>
      </c>
      <c r="G44" s="85"/>
    </row>
    <row r="45" spans="1:7">
      <c r="A45" s="7">
        <v>43</v>
      </c>
      <c r="B45" s="91" t="s">
        <v>1927</v>
      </c>
      <c r="C45" s="96">
        <v>88.5</v>
      </c>
      <c r="D45" s="96">
        <v>78</v>
      </c>
      <c r="E45" s="84">
        <v>79.5</v>
      </c>
      <c r="F45" s="85">
        <f t="shared" si="0"/>
        <v>246</v>
      </c>
      <c r="G45" s="85"/>
    </row>
    <row r="46" spans="1:7">
      <c r="A46" s="7">
        <v>44</v>
      </c>
      <c r="B46" s="91"/>
      <c r="C46" s="45"/>
      <c r="D46" s="45"/>
      <c r="E46" s="84"/>
      <c r="F46" s="85"/>
      <c r="G46" s="85"/>
    </row>
    <row r="47" spans="1:7">
      <c r="A47" s="7">
        <v>45</v>
      </c>
      <c r="B47" s="91"/>
      <c r="C47" s="45"/>
      <c r="D47" s="45"/>
      <c r="E47" s="84"/>
      <c r="F47" s="85"/>
      <c r="G47" s="85"/>
    </row>
    <row r="48" spans="1:7">
      <c r="A48" s="98" t="s">
        <v>90</v>
      </c>
      <c r="B48" s="99"/>
      <c r="C48" s="7">
        <f>SUM(C3:C47)</f>
        <v>3689</v>
      </c>
      <c r="D48" s="7">
        <f>SUM(D3:D47)</f>
        <v>3537.5</v>
      </c>
      <c r="E48" s="7">
        <f>SUM(E3:E47)</f>
        <v>3396.5</v>
      </c>
      <c r="F48" s="7"/>
      <c r="G48" s="85"/>
    </row>
    <row r="49" spans="1:7">
      <c r="A49" s="100" t="s">
        <v>91</v>
      </c>
      <c r="B49" s="101"/>
      <c r="C49" s="102">
        <f>AVERAGE(C3:C47)</f>
        <v>85.7906976744186</v>
      </c>
      <c r="D49" s="102">
        <f>AVERAGE(D3:D47)</f>
        <v>82.2674418604651</v>
      </c>
      <c r="E49" s="102">
        <f>AVERAGE(E3:E47)</f>
        <v>78.9883720930233</v>
      </c>
      <c r="F49" s="102">
        <f>AVERAGE(F3:F47)</f>
        <v>247.046511627907</v>
      </c>
      <c r="G49" s="85"/>
    </row>
    <row r="50" spans="1:7">
      <c r="A50" s="100" t="s">
        <v>200</v>
      </c>
      <c r="B50" s="101"/>
      <c r="C50" s="103">
        <f>COUNTIFS(C3:C47,"&gt;=80")</f>
        <v>35</v>
      </c>
      <c r="D50" s="103">
        <f>COUNTIFS(D3:D47,"&gt;=80")</f>
        <v>32</v>
      </c>
      <c r="E50" s="103">
        <f>COUNTIFS(E3:E47,"&gt;=80")</f>
        <v>26</v>
      </c>
      <c r="F50" s="103">
        <f>COUNTIFS(F2:F47,"&gt;=80")</f>
        <v>43</v>
      </c>
      <c r="G50" s="85"/>
    </row>
    <row r="51" spans="1:9">
      <c r="A51" s="100" t="s">
        <v>1928</v>
      </c>
      <c r="B51" s="101"/>
      <c r="C51" s="103">
        <f>COUNTIFS(C3:C47,"&gt;=70",C3:C47,"&lt;80")</f>
        <v>4</v>
      </c>
      <c r="D51" s="103">
        <f>COUNTIFS(D3:D47,"&gt;=70",D3:D47,"&lt;80")</f>
        <v>4</v>
      </c>
      <c r="E51" s="103">
        <f>COUNTIFS(E3:E47,"&gt;=70",E3:E47,"&lt;80")</f>
        <v>8</v>
      </c>
      <c r="F51" s="103">
        <f>COUNTIFS(F3:F47,"&gt;=70",F3:F47,"&lt;80")</f>
        <v>0</v>
      </c>
      <c r="G51" s="85"/>
      <c r="I51" s="35"/>
    </row>
    <row r="52" spans="1:7">
      <c r="A52" s="100" t="s">
        <v>1929</v>
      </c>
      <c r="B52" s="101"/>
      <c r="C52" s="103">
        <f>COUNTIFS(C3:C47,"&gt;=60",C3:C47,"&lt;70")</f>
        <v>3</v>
      </c>
      <c r="D52" s="103">
        <f>COUNTIFS(D3:D47,"&gt;=60",D3:D47,"&lt;70")</f>
        <v>3</v>
      </c>
      <c r="E52" s="103">
        <f>COUNTIFS(E3:E47,"&gt;=60",E3:E47,"&lt;70")</f>
        <v>1</v>
      </c>
      <c r="F52" s="103">
        <f>COUNTIFS(F3:F47,"&gt;=60",F3:F47,"&lt;70")</f>
        <v>0</v>
      </c>
      <c r="G52" s="85"/>
    </row>
    <row r="53" spans="1:7">
      <c r="A53" s="100" t="s">
        <v>1577</v>
      </c>
      <c r="B53" s="101"/>
      <c r="C53" s="103">
        <f>COUNTIFS(C3:C47,"&lt;60")</f>
        <v>1</v>
      </c>
      <c r="D53" s="103">
        <f>COUNTIFS(D3:D47,"&lt;60")</f>
        <v>4</v>
      </c>
      <c r="E53" s="103">
        <f>COUNTIFS(E3:E47,"&lt;60")</f>
        <v>8</v>
      </c>
      <c r="F53" s="103">
        <f>COUNTIFS(F3:F47,"&lt;60")</f>
        <v>0</v>
      </c>
      <c r="G53" s="85"/>
    </row>
    <row r="54" spans="1:7">
      <c r="A54" s="98" t="s">
        <v>96</v>
      </c>
      <c r="B54" s="99"/>
      <c r="C54" s="53">
        <f>C50/SUM(C50:C53)</f>
        <v>0.813953488372093</v>
      </c>
      <c r="D54" s="53">
        <f>D50/SUM(D50:D53)</f>
        <v>0.744186046511628</v>
      </c>
      <c r="E54" s="53">
        <f>E50/SUM(E50:E53)</f>
        <v>0.604651162790698</v>
      </c>
      <c r="F54" s="53">
        <f>F50/SUM(F50:F53)</f>
        <v>1</v>
      </c>
      <c r="G54" s="85"/>
    </row>
    <row r="55" spans="1:7">
      <c r="A55" s="100" t="s">
        <v>97</v>
      </c>
      <c r="B55" s="101"/>
      <c r="C55" s="53">
        <f>SUM(C50:C52)/SUM(C50:C53)</f>
        <v>0.976744186046512</v>
      </c>
      <c r="D55" s="53">
        <f>SUM(D50:D52)/SUM(D50:D53)</f>
        <v>0.906976744186047</v>
      </c>
      <c r="E55" s="53">
        <f>SUM(E50:E52)/SUM(E50:E53)</f>
        <v>0.813953488372093</v>
      </c>
      <c r="F55" s="53"/>
      <c r="G55" s="85"/>
    </row>
    <row r="56" spans="1:7">
      <c r="A56" s="100" t="s">
        <v>98</v>
      </c>
      <c r="B56" s="101"/>
      <c r="C56" s="21">
        <f>STDEV(C3:C47)</f>
        <v>10.6476202114993</v>
      </c>
      <c r="D56" s="21">
        <f>STDEV(D3:D47)</f>
        <v>18.9731479544147</v>
      </c>
      <c r="E56" s="21">
        <f>STDEV(E3:E47)</f>
        <v>17.6667189033683</v>
      </c>
      <c r="F56" s="21">
        <f>STDEV(F3:F47)</f>
        <v>42.0668139128651</v>
      </c>
      <c r="G56" s="85"/>
    </row>
    <row r="57" spans="1:6">
      <c r="A57" s="35"/>
      <c r="B57" s="35"/>
      <c r="C57" s="35"/>
      <c r="D57" s="35"/>
      <c r="E57" s="35"/>
      <c r="F57" s="35"/>
    </row>
    <row r="58" spans="1:6">
      <c r="A58" s="35"/>
      <c r="B58" s="35"/>
      <c r="C58" s="35"/>
      <c r="D58" s="35"/>
      <c r="E58" s="35"/>
      <c r="F58" s="35"/>
    </row>
    <row r="59" ht="20.25" spans="1:7">
      <c r="A59" s="104"/>
      <c r="B59" s="105" t="s">
        <v>1930</v>
      </c>
      <c r="C59" s="105"/>
      <c r="D59" s="105"/>
      <c r="E59" s="105"/>
      <c r="F59" s="104"/>
      <c r="G59" s="106"/>
    </row>
    <row r="60" spans="1:7">
      <c r="A60" s="7" t="s">
        <v>245</v>
      </c>
      <c r="B60" s="81" t="s">
        <v>246</v>
      </c>
      <c r="C60" s="82" t="s">
        <v>247</v>
      </c>
      <c r="D60" s="82" t="s">
        <v>248</v>
      </c>
      <c r="E60" s="82" t="s">
        <v>249</v>
      </c>
      <c r="F60" s="82" t="s">
        <v>250</v>
      </c>
      <c r="G60" s="82" t="s">
        <v>647</v>
      </c>
    </row>
    <row r="61" spans="1:7">
      <c r="A61" s="7">
        <v>1</v>
      </c>
      <c r="B61" s="87" t="s">
        <v>1931</v>
      </c>
      <c r="C61" s="84">
        <v>73</v>
      </c>
      <c r="D61" s="84">
        <v>61</v>
      </c>
      <c r="E61" s="84">
        <v>25</v>
      </c>
      <c r="F61" s="85">
        <f>C61+D61+E61</f>
        <v>159</v>
      </c>
      <c r="G61" s="85"/>
    </row>
    <row r="62" spans="1:7">
      <c r="A62" s="7">
        <v>2</v>
      </c>
      <c r="B62" s="83" t="s">
        <v>1932</v>
      </c>
      <c r="C62" s="84">
        <v>86.5</v>
      </c>
      <c r="D62" s="84">
        <v>87.5</v>
      </c>
      <c r="E62" s="84">
        <v>82</v>
      </c>
      <c r="F62" s="85">
        <f t="shared" ref="F62:F104" si="1">C62+D62+E62</f>
        <v>256</v>
      </c>
      <c r="G62" s="85"/>
    </row>
    <row r="63" spans="1:7">
      <c r="A63" s="7">
        <v>3</v>
      </c>
      <c r="B63" s="88" t="s">
        <v>1933</v>
      </c>
      <c r="C63" s="84">
        <v>94.5</v>
      </c>
      <c r="D63" s="84">
        <v>93.5</v>
      </c>
      <c r="E63" s="84">
        <v>83.5</v>
      </c>
      <c r="F63" s="85">
        <f t="shared" si="1"/>
        <v>271.5</v>
      </c>
      <c r="G63" s="85"/>
    </row>
    <row r="64" spans="1:7">
      <c r="A64" s="7">
        <v>4</v>
      </c>
      <c r="B64" s="87" t="s">
        <v>1934</v>
      </c>
      <c r="C64" s="84">
        <v>83.5</v>
      </c>
      <c r="D64" s="84">
        <v>95</v>
      </c>
      <c r="E64" s="84">
        <v>78.5</v>
      </c>
      <c r="F64" s="85">
        <f t="shared" si="1"/>
        <v>257</v>
      </c>
      <c r="G64" s="85"/>
    </row>
    <row r="65" spans="1:7">
      <c r="A65" s="7">
        <v>5</v>
      </c>
      <c r="B65" s="83" t="s">
        <v>1935</v>
      </c>
      <c r="C65" s="84">
        <v>92.5</v>
      </c>
      <c r="D65" s="84">
        <v>99</v>
      </c>
      <c r="E65" s="84">
        <v>85.5</v>
      </c>
      <c r="F65" s="85">
        <f t="shared" si="1"/>
        <v>277</v>
      </c>
      <c r="G65" s="85"/>
    </row>
    <row r="66" spans="1:7">
      <c r="A66" s="7">
        <v>6</v>
      </c>
      <c r="B66" s="88" t="s">
        <v>1936</v>
      </c>
      <c r="C66" s="84">
        <v>71</v>
      </c>
      <c r="D66" s="84">
        <v>44.5</v>
      </c>
      <c r="E66" s="84">
        <v>40</v>
      </c>
      <c r="F66" s="85">
        <f t="shared" si="1"/>
        <v>155.5</v>
      </c>
      <c r="G66" s="85"/>
    </row>
    <row r="67" spans="1:7">
      <c r="A67" s="7">
        <v>7</v>
      </c>
      <c r="B67" s="88" t="s">
        <v>1937</v>
      </c>
      <c r="C67" s="84">
        <v>86.5</v>
      </c>
      <c r="D67" s="84">
        <v>92</v>
      </c>
      <c r="E67" s="84">
        <v>78</v>
      </c>
      <c r="F67" s="85">
        <f t="shared" si="1"/>
        <v>256.5</v>
      </c>
      <c r="G67" s="85"/>
    </row>
    <row r="68" spans="1:7">
      <c r="A68" s="7">
        <v>8</v>
      </c>
      <c r="B68" s="88" t="s">
        <v>1938</v>
      </c>
      <c r="C68" s="84">
        <v>92.5</v>
      </c>
      <c r="D68" s="84">
        <v>94</v>
      </c>
      <c r="E68" s="84">
        <v>96.5</v>
      </c>
      <c r="F68" s="85">
        <f t="shared" si="1"/>
        <v>283</v>
      </c>
      <c r="G68" s="85"/>
    </row>
    <row r="69" spans="1:7">
      <c r="A69" s="7">
        <v>9</v>
      </c>
      <c r="B69" s="87" t="s">
        <v>1939</v>
      </c>
      <c r="C69" s="84">
        <v>93</v>
      </c>
      <c r="D69" s="84">
        <v>88.5</v>
      </c>
      <c r="E69" s="84">
        <v>86.5</v>
      </c>
      <c r="F69" s="85">
        <f t="shared" si="1"/>
        <v>268</v>
      </c>
      <c r="G69" s="85"/>
    </row>
    <row r="70" spans="1:7">
      <c r="A70" s="7">
        <v>10</v>
      </c>
      <c r="B70" s="87" t="s">
        <v>1940</v>
      </c>
      <c r="C70" s="84">
        <v>78</v>
      </c>
      <c r="D70" s="84">
        <v>88.5</v>
      </c>
      <c r="E70" s="84">
        <v>85.5</v>
      </c>
      <c r="F70" s="85">
        <f t="shared" si="1"/>
        <v>252</v>
      </c>
      <c r="G70" s="85"/>
    </row>
    <row r="71" spans="1:7">
      <c r="A71" s="7">
        <v>11</v>
      </c>
      <c r="B71" s="88" t="s">
        <v>1941</v>
      </c>
      <c r="C71" s="84">
        <v>97</v>
      </c>
      <c r="D71" s="84">
        <v>84.5</v>
      </c>
      <c r="E71" s="84">
        <v>87.5</v>
      </c>
      <c r="F71" s="85">
        <f t="shared" si="1"/>
        <v>269</v>
      </c>
      <c r="G71" s="85"/>
    </row>
    <row r="72" spans="1:7">
      <c r="A72" s="7">
        <v>12</v>
      </c>
      <c r="B72" s="87" t="s">
        <v>1942</v>
      </c>
      <c r="C72" s="90">
        <v>80.5</v>
      </c>
      <c r="D72" s="84">
        <v>84</v>
      </c>
      <c r="E72" s="84">
        <v>79.5</v>
      </c>
      <c r="F72" s="85">
        <f t="shared" si="1"/>
        <v>244</v>
      </c>
      <c r="G72" s="85"/>
    </row>
    <row r="73" spans="1:7">
      <c r="A73" s="7">
        <v>13</v>
      </c>
      <c r="B73" s="88" t="s">
        <v>1943</v>
      </c>
      <c r="C73" s="90">
        <v>88</v>
      </c>
      <c r="D73" s="84">
        <v>92</v>
      </c>
      <c r="E73" s="84">
        <v>85</v>
      </c>
      <c r="F73" s="85">
        <f t="shared" si="1"/>
        <v>265</v>
      </c>
      <c r="G73" s="85"/>
    </row>
    <row r="74" spans="1:7">
      <c r="A74" s="7">
        <v>14</v>
      </c>
      <c r="B74" s="87" t="s">
        <v>1944</v>
      </c>
      <c r="C74" s="90">
        <v>96.5</v>
      </c>
      <c r="D74" s="84">
        <v>98</v>
      </c>
      <c r="E74" s="84">
        <v>98</v>
      </c>
      <c r="F74" s="85">
        <f t="shared" si="1"/>
        <v>292.5</v>
      </c>
      <c r="G74" s="85"/>
    </row>
    <row r="75" spans="1:7">
      <c r="A75" s="7">
        <v>15</v>
      </c>
      <c r="B75" s="83" t="s">
        <v>1945</v>
      </c>
      <c r="C75" s="90">
        <v>95</v>
      </c>
      <c r="D75" s="84">
        <v>99</v>
      </c>
      <c r="E75" s="84">
        <v>95</v>
      </c>
      <c r="F75" s="85">
        <f t="shared" si="1"/>
        <v>289</v>
      </c>
      <c r="G75" s="85"/>
    </row>
    <row r="76" spans="1:7">
      <c r="A76" s="7">
        <v>16</v>
      </c>
      <c r="B76" s="87" t="s">
        <v>1946</v>
      </c>
      <c r="C76" s="90">
        <v>93.5</v>
      </c>
      <c r="D76" s="84">
        <v>98</v>
      </c>
      <c r="E76" s="84">
        <v>96</v>
      </c>
      <c r="F76" s="85">
        <f t="shared" si="1"/>
        <v>287.5</v>
      </c>
      <c r="G76" s="85"/>
    </row>
    <row r="77" spans="1:7">
      <c r="A77" s="7">
        <v>17</v>
      </c>
      <c r="B77" s="87" t="s">
        <v>1947</v>
      </c>
      <c r="C77" s="90">
        <v>10</v>
      </c>
      <c r="D77" s="84">
        <v>22</v>
      </c>
      <c r="E77" s="84">
        <v>33</v>
      </c>
      <c r="F77" s="85">
        <f t="shared" si="1"/>
        <v>65</v>
      </c>
      <c r="G77" s="85"/>
    </row>
    <row r="78" spans="1:7">
      <c r="A78" s="7">
        <v>18</v>
      </c>
      <c r="B78" s="83" t="s">
        <v>1948</v>
      </c>
      <c r="C78" s="90">
        <v>94</v>
      </c>
      <c r="D78" s="84">
        <v>84.5</v>
      </c>
      <c r="E78" s="84">
        <v>81</v>
      </c>
      <c r="F78" s="85">
        <f t="shared" si="1"/>
        <v>259.5</v>
      </c>
      <c r="G78" s="85"/>
    </row>
    <row r="79" spans="1:7">
      <c r="A79" s="7">
        <v>19</v>
      </c>
      <c r="B79" s="83" t="s">
        <v>1949</v>
      </c>
      <c r="C79" s="90">
        <v>51.5</v>
      </c>
      <c r="D79" s="84">
        <v>35.5</v>
      </c>
      <c r="E79" s="84">
        <v>35</v>
      </c>
      <c r="F79" s="85">
        <f t="shared" si="1"/>
        <v>122</v>
      </c>
      <c r="G79" s="85"/>
    </row>
    <row r="80" spans="1:7">
      <c r="A80" s="7">
        <v>20</v>
      </c>
      <c r="B80" s="88" t="s">
        <v>1950</v>
      </c>
      <c r="C80" s="90">
        <v>53</v>
      </c>
      <c r="D80" s="84">
        <v>42</v>
      </c>
      <c r="E80" s="84">
        <v>73.5</v>
      </c>
      <c r="F80" s="85">
        <f t="shared" si="1"/>
        <v>168.5</v>
      </c>
      <c r="G80" s="85"/>
    </row>
    <row r="81" spans="1:7">
      <c r="A81" s="7">
        <v>21</v>
      </c>
      <c r="B81" s="87" t="s">
        <v>1951</v>
      </c>
      <c r="C81" s="90">
        <v>90.5</v>
      </c>
      <c r="D81" s="84">
        <v>95</v>
      </c>
      <c r="E81" s="84">
        <v>89</v>
      </c>
      <c r="F81" s="85">
        <f t="shared" si="1"/>
        <v>274.5</v>
      </c>
      <c r="G81" s="85"/>
    </row>
    <row r="82" spans="1:7">
      <c r="A82" s="7">
        <v>22</v>
      </c>
      <c r="B82" s="87" t="s">
        <v>1952</v>
      </c>
      <c r="C82" s="90">
        <v>87</v>
      </c>
      <c r="D82" s="84">
        <v>84</v>
      </c>
      <c r="E82" s="84">
        <v>81.5</v>
      </c>
      <c r="F82" s="85">
        <f t="shared" si="1"/>
        <v>252.5</v>
      </c>
      <c r="G82" s="85"/>
    </row>
    <row r="83" spans="1:7">
      <c r="A83" s="7">
        <v>23</v>
      </c>
      <c r="B83" s="87" t="s">
        <v>1953</v>
      </c>
      <c r="C83" s="90">
        <v>62</v>
      </c>
      <c r="D83" s="84">
        <v>50.5</v>
      </c>
      <c r="E83" s="84">
        <v>67.5</v>
      </c>
      <c r="F83" s="85">
        <f t="shared" si="1"/>
        <v>180</v>
      </c>
      <c r="G83" s="85"/>
    </row>
    <row r="84" spans="1:7">
      <c r="A84" s="7">
        <v>24</v>
      </c>
      <c r="B84" s="87" t="s">
        <v>1954</v>
      </c>
      <c r="C84" s="90">
        <v>96.5</v>
      </c>
      <c r="D84" s="84">
        <v>97.5</v>
      </c>
      <c r="E84" s="84">
        <v>95</v>
      </c>
      <c r="F84" s="85">
        <f t="shared" si="1"/>
        <v>289</v>
      </c>
      <c r="G84" s="85"/>
    </row>
    <row r="85" spans="1:7">
      <c r="A85" s="7">
        <v>25</v>
      </c>
      <c r="B85" s="87" t="s">
        <v>1955</v>
      </c>
      <c r="C85" s="90">
        <v>87</v>
      </c>
      <c r="D85" s="84">
        <v>37.5</v>
      </c>
      <c r="E85" s="84">
        <v>84</v>
      </c>
      <c r="F85" s="85">
        <f t="shared" si="1"/>
        <v>208.5</v>
      </c>
      <c r="G85" s="85"/>
    </row>
    <row r="86" spans="1:7">
      <c r="A86" s="7">
        <v>26</v>
      </c>
      <c r="B86" s="87" t="s">
        <v>1956</v>
      </c>
      <c r="C86" s="90">
        <v>93</v>
      </c>
      <c r="D86" s="84">
        <v>99.5</v>
      </c>
      <c r="E86" s="84">
        <v>88.5</v>
      </c>
      <c r="F86" s="85">
        <f t="shared" si="1"/>
        <v>281</v>
      </c>
      <c r="G86" s="85"/>
    </row>
    <row r="87" spans="1:7">
      <c r="A87" s="7">
        <v>27</v>
      </c>
      <c r="B87" s="87" t="s">
        <v>1957</v>
      </c>
      <c r="C87" s="90">
        <v>93.5</v>
      </c>
      <c r="D87" s="84">
        <v>95.5</v>
      </c>
      <c r="E87" s="84">
        <v>87</v>
      </c>
      <c r="F87" s="85">
        <f t="shared" si="1"/>
        <v>276</v>
      </c>
      <c r="G87" s="85"/>
    </row>
    <row r="88" spans="1:7">
      <c r="A88" s="7">
        <v>28</v>
      </c>
      <c r="B88" s="87" t="s">
        <v>1958</v>
      </c>
      <c r="C88" s="90">
        <v>81</v>
      </c>
      <c r="D88" s="84">
        <v>70.5</v>
      </c>
      <c r="E88" s="84">
        <v>75</v>
      </c>
      <c r="F88" s="85">
        <f t="shared" si="1"/>
        <v>226.5</v>
      </c>
      <c r="G88" s="85"/>
    </row>
    <row r="89" spans="1:7">
      <c r="A89" s="7">
        <v>29</v>
      </c>
      <c r="B89" s="87" t="s">
        <v>1959</v>
      </c>
      <c r="C89" s="90">
        <v>88.5</v>
      </c>
      <c r="D89" s="84">
        <v>93</v>
      </c>
      <c r="E89" s="84">
        <v>91</v>
      </c>
      <c r="F89" s="85">
        <f t="shared" si="1"/>
        <v>272.5</v>
      </c>
      <c r="G89" s="85"/>
    </row>
    <row r="90" spans="1:7">
      <c r="A90" s="7">
        <v>30</v>
      </c>
      <c r="B90" s="87" t="s">
        <v>1960</v>
      </c>
      <c r="C90" s="90">
        <v>80</v>
      </c>
      <c r="D90" s="84">
        <v>75.5</v>
      </c>
      <c r="E90" s="84">
        <v>60.5</v>
      </c>
      <c r="F90" s="85">
        <f t="shared" si="1"/>
        <v>216</v>
      </c>
      <c r="G90" s="85"/>
    </row>
    <row r="91" spans="1:7">
      <c r="A91" s="7">
        <v>31</v>
      </c>
      <c r="B91" s="87" t="s">
        <v>1961</v>
      </c>
      <c r="C91" s="90">
        <v>87</v>
      </c>
      <c r="D91" s="84">
        <v>98</v>
      </c>
      <c r="E91" s="84">
        <v>94</v>
      </c>
      <c r="F91" s="85">
        <f t="shared" si="1"/>
        <v>279</v>
      </c>
      <c r="G91" s="85"/>
    </row>
    <row r="92" spans="1:7">
      <c r="A92" s="7">
        <v>32</v>
      </c>
      <c r="B92" s="87" t="s">
        <v>1962</v>
      </c>
      <c r="C92" s="90">
        <v>95.5</v>
      </c>
      <c r="D92" s="84">
        <v>99</v>
      </c>
      <c r="E92" s="84">
        <v>97.5</v>
      </c>
      <c r="F92" s="85">
        <f t="shared" si="1"/>
        <v>292</v>
      </c>
      <c r="G92" s="85"/>
    </row>
    <row r="93" spans="1:7">
      <c r="A93" s="7">
        <v>33</v>
      </c>
      <c r="B93" s="87" t="s">
        <v>1963</v>
      </c>
      <c r="C93" s="90">
        <v>95.5</v>
      </c>
      <c r="D93" s="84">
        <v>99</v>
      </c>
      <c r="E93" s="84">
        <v>99.5</v>
      </c>
      <c r="F93" s="85">
        <f t="shared" si="1"/>
        <v>294</v>
      </c>
      <c r="G93" s="85"/>
    </row>
    <row r="94" spans="1:7">
      <c r="A94" s="7">
        <v>34</v>
      </c>
      <c r="B94" s="87" t="s">
        <v>1964</v>
      </c>
      <c r="C94" s="90">
        <v>96</v>
      </c>
      <c r="D94" s="84">
        <v>93</v>
      </c>
      <c r="E94" s="84">
        <v>89.5</v>
      </c>
      <c r="F94" s="85">
        <f t="shared" si="1"/>
        <v>278.5</v>
      </c>
      <c r="G94" s="85"/>
    </row>
    <row r="95" spans="1:7">
      <c r="A95" s="7">
        <v>35</v>
      </c>
      <c r="B95" s="87" t="s">
        <v>1965</v>
      </c>
      <c r="C95" s="90">
        <v>80</v>
      </c>
      <c r="D95" s="84">
        <v>34.5</v>
      </c>
      <c r="E95" s="84">
        <v>72</v>
      </c>
      <c r="F95" s="85">
        <f t="shared" si="1"/>
        <v>186.5</v>
      </c>
      <c r="G95" s="85"/>
    </row>
    <row r="96" spans="1:7">
      <c r="A96" s="7">
        <v>36</v>
      </c>
      <c r="B96" s="87" t="s">
        <v>1966</v>
      </c>
      <c r="C96" s="90">
        <v>77</v>
      </c>
      <c r="D96" s="84">
        <v>74.5</v>
      </c>
      <c r="E96" s="84">
        <v>80.5</v>
      </c>
      <c r="F96" s="85">
        <f t="shared" si="1"/>
        <v>232</v>
      </c>
      <c r="G96" s="85"/>
    </row>
    <row r="97" spans="1:7">
      <c r="A97" s="7">
        <v>37</v>
      </c>
      <c r="B97" s="87" t="s">
        <v>1967</v>
      </c>
      <c r="C97" s="90">
        <v>95.5</v>
      </c>
      <c r="D97" s="84">
        <v>98.5</v>
      </c>
      <c r="E97" s="84">
        <v>94.5</v>
      </c>
      <c r="F97" s="85">
        <f t="shared" si="1"/>
        <v>288.5</v>
      </c>
      <c r="G97" s="85"/>
    </row>
    <row r="98" spans="1:7">
      <c r="A98" s="7">
        <v>38</v>
      </c>
      <c r="B98" s="87" t="s">
        <v>1968</v>
      </c>
      <c r="C98" s="90">
        <v>65.5</v>
      </c>
      <c r="D98" s="84">
        <v>66.5</v>
      </c>
      <c r="E98" s="84">
        <v>75</v>
      </c>
      <c r="F98" s="85">
        <f t="shared" si="1"/>
        <v>207</v>
      </c>
      <c r="G98" s="85"/>
    </row>
    <row r="99" spans="1:7">
      <c r="A99" s="7">
        <v>39</v>
      </c>
      <c r="B99" s="87" t="s">
        <v>1969</v>
      </c>
      <c r="C99" s="95">
        <v>97.5</v>
      </c>
      <c r="D99" s="96">
        <v>99</v>
      </c>
      <c r="E99" s="84">
        <v>95</v>
      </c>
      <c r="F99" s="85">
        <f t="shared" si="1"/>
        <v>291.5</v>
      </c>
      <c r="G99" s="85"/>
    </row>
    <row r="100" spans="1:7">
      <c r="A100" s="7">
        <v>40</v>
      </c>
      <c r="B100" s="87" t="s">
        <v>1970</v>
      </c>
      <c r="C100" s="95">
        <v>86.5</v>
      </c>
      <c r="D100" s="96">
        <v>73</v>
      </c>
      <c r="E100" s="84">
        <v>83.5</v>
      </c>
      <c r="F100" s="85">
        <f t="shared" si="1"/>
        <v>243</v>
      </c>
      <c r="G100" s="85"/>
    </row>
    <row r="101" spans="1:7">
      <c r="A101" s="7">
        <v>41</v>
      </c>
      <c r="B101" s="87" t="s">
        <v>1971</v>
      </c>
      <c r="C101" s="95">
        <v>88.5</v>
      </c>
      <c r="D101" s="96">
        <v>96</v>
      </c>
      <c r="E101" s="84">
        <v>80.5</v>
      </c>
      <c r="F101" s="85">
        <f t="shared" si="1"/>
        <v>265</v>
      </c>
      <c r="G101" s="85"/>
    </row>
    <row r="102" spans="1:7">
      <c r="A102" s="7">
        <v>42</v>
      </c>
      <c r="B102" s="87" t="s">
        <v>1972</v>
      </c>
      <c r="C102" s="95">
        <v>92.5</v>
      </c>
      <c r="D102" s="96">
        <v>99.5</v>
      </c>
      <c r="E102" s="84">
        <v>99</v>
      </c>
      <c r="F102" s="85">
        <f t="shared" si="1"/>
        <v>291</v>
      </c>
      <c r="G102" s="85"/>
    </row>
    <row r="103" spans="1:7">
      <c r="A103" s="7">
        <v>43</v>
      </c>
      <c r="B103" s="87" t="s">
        <v>1973</v>
      </c>
      <c r="C103" s="96">
        <v>91.5</v>
      </c>
      <c r="D103" s="96">
        <v>95.5</v>
      </c>
      <c r="E103" s="84">
        <v>85</v>
      </c>
      <c r="F103" s="85">
        <f t="shared" si="1"/>
        <v>272</v>
      </c>
      <c r="G103" s="85"/>
    </row>
    <row r="104" spans="1:7">
      <c r="A104" s="7">
        <v>44</v>
      </c>
      <c r="B104" s="87" t="s">
        <v>1974</v>
      </c>
      <c r="C104" s="96">
        <v>93.5</v>
      </c>
      <c r="D104" s="96">
        <v>93</v>
      </c>
      <c r="E104" s="84">
        <v>90.5</v>
      </c>
      <c r="F104" s="85">
        <f t="shared" si="1"/>
        <v>277</v>
      </c>
      <c r="G104" s="82" t="s">
        <v>738</v>
      </c>
    </row>
    <row r="105" spans="1:7">
      <c r="A105" s="7">
        <v>45</v>
      </c>
      <c r="B105" s="87"/>
      <c r="C105" s="45"/>
      <c r="D105" s="45"/>
      <c r="E105" s="84"/>
      <c r="F105" s="85"/>
      <c r="G105" s="85"/>
    </row>
    <row r="106" spans="1:7">
      <c r="A106" s="98" t="s">
        <v>90</v>
      </c>
      <c r="B106" s="99"/>
      <c r="C106" s="7">
        <f>SUM(C61:C105)</f>
        <v>3711</v>
      </c>
      <c r="D106" s="7">
        <f>SUM(D61:D105)</f>
        <v>3600.5</v>
      </c>
      <c r="E106" s="7">
        <f>SUM(E61:E105)</f>
        <v>3559.5</v>
      </c>
      <c r="F106" s="7"/>
      <c r="G106" s="85"/>
    </row>
    <row r="107" spans="1:7">
      <c r="A107" s="100" t="s">
        <v>91</v>
      </c>
      <c r="B107" s="101"/>
      <c r="C107" s="102">
        <f>AVERAGE(C61:C105)</f>
        <v>84.3409090909091</v>
      </c>
      <c r="D107" s="102">
        <f>AVERAGE(D61:D105)</f>
        <v>81.8295454545455</v>
      </c>
      <c r="E107" s="102">
        <f>AVERAGE(E61:E105)</f>
        <v>80.8977272727273</v>
      </c>
      <c r="F107" s="102">
        <f>AVERAGE(F61:F105)</f>
        <v>247.068181818182</v>
      </c>
      <c r="G107" s="85"/>
    </row>
    <row r="108" spans="1:7">
      <c r="A108" s="100" t="s">
        <v>200</v>
      </c>
      <c r="B108" s="101"/>
      <c r="C108" s="103">
        <f>COUNTIFS(C61:C105,"&gt;=80")</f>
        <v>35</v>
      </c>
      <c r="D108" s="103">
        <f>COUNTIFS(D61:D105,"&gt;=80")</f>
        <v>31</v>
      </c>
      <c r="E108" s="103">
        <f>COUNTIFS(E61:E105,"&gt;=80")</f>
        <v>31</v>
      </c>
      <c r="F108" s="103">
        <f>COUNTIFS(F60:F105,"&gt;=80")</f>
        <v>43</v>
      </c>
      <c r="G108" s="85"/>
    </row>
    <row r="109" spans="1:7">
      <c r="A109" s="100" t="s">
        <v>1928</v>
      </c>
      <c r="B109" s="101"/>
      <c r="C109" s="103">
        <f>COUNTIFS(C61:C105,"&gt;=70",C61:C105,"&lt;80")</f>
        <v>4</v>
      </c>
      <c r="D109" s="103">
        <f>COUNTIFS(D61:D105,"&gt;=70",D61:D105,"&lt;80")</f>
        <v>4</v>
      </c>
      <c r="E109" s="103">
        <f>COUNTIFS(E61:E105,"&gt;=70",E61:E105,"&lt;80")</f>
        <v>7</v>
      </c>
      <c r="F109" s="103">
        <f>COUNTIFS(F61:F105,"&gt;=70",F61:F105,"&lt;80")</f>
        <v>0</v>
      </c>
      <c r="G109" s="85"/>
    </row>
    <row r="110" spans="1:7">
      <c r="A110" s="100" t="s">
        <v>1929</v>
      </c>
      <c r="B110" s="101"/>
      <c r="C110" s="103">
        <f>COUNTIFS(C61:C105,"&gt;=60",C61:C105,"&lt;70")</f>
        <v>2</v>
      </c>
      <c r="D110" s="103">
        <f>COUNTIFS(D61:D105,"&gt;=60",D61:D105,"&lt;70")</f>
        <v>2</v>
      </c>
      <c r="E110" s="103">
        <f>COUNTIFS(E61:E105,"&gt;=60",E61:E105,"&lt;70")</f>
        <v>2</v>
      </c>
      <c r="F110" s="103">
        <f>COUNTIFS(F61:F105,"&gt;=60",F61:F105,"&lt;70")</f>
        <v>1</v>
      </c>
      <c r="G110" s="85"/>
    </row>
    <row r="111" spans="1:7">
      <c r="A111" s="100" t="s">
        <v>1577</v>
      </c>
      <c r="B111" s="101"/>
      <c r="C111" s="103">
        <f>COUNTIFS(C61:C105,"&lt;60")</f>
        <v>3</v>
      </c>
      <c r="D111" s="103">
        <f>COUNTIFS(D61:D105,"&lt;60")</f>
        <v>7</v>
      </c>
      <c r="E111" s="103">
        <f>COUNTIFS(E61:E105,"&lt;60")</f>
        <v>4</v>
      </c>
      <c r="F111" s="103">
        <f>COUNTIFS(F61:F105,"&lt;60")</f>
        <v>0</v>
      </c>
      <c r="G111" s="85"/>
    </row>
    <row r="112" spans="1:7">
      <c r="A112" s="98" t="s">
        <v>96</v>
      </c>
      <c r="B112" s="99"/>
      <c r="C112" s="53">
        <f>C108/SUM(C108:C111)</f>
        <v>0.795454545454546</v>
      </c>
      <c r="D112" s="53">
        <f>D108/SUM(D108:D111)</f>
        <v>0.704545454545455</v>
      </c>
      <c r="E112" s="53">
        <f>E108/SUM(E108:E111)</f>
        <v>0.704545454545455</v>
      </c>
      <c r="F112" s="53">
        <f>F108/SUM(F108:F111)</f>
        <v>0.977272727272727</v>
      </c>
      <c r="G112" s="85"/>
    </row>
    <row r="113" spans="1:7">
      <c r="A113" s="100" t="s">
        <v>97</v>
      </c>
      <c r="B113" s="101"/>
      <c r="C113" s="53">
        <f>SUM(C108:C110)/SUM(C108:C111)</f>
        <v>0.931818181818182</v>
      </c>
      <c r="D113" s="53">
        <f>SUM(D108:D110)/SUM(D108:D111)</f>
        <v>0.840909090909091</v>
      </c>
      <c r="E113" s="53">
        <f>SUM(E108:E110)/SUM(E108:E111)</f>
        <v>0.909090909090909</v>
      </c>
      <c r="F113" s="53"/>
      <c r="G113" s="85"/>
    </row>
    <row r="114" spans="1:7">
      <c r="A114" s="100" t="s">
        <v>98</v>
      </c>
      <c r="B114" s="101"/>
      <c r="C114" s="21">
        <f>STDEV(C61:C105)</f>
        <v>16.0876135825747</v>
      </c>
      <c r="D114" s="21">
        <f>STDEV(D61:D105)</f>
        <v>21.6741039303574</v>
      </c>
      <c r="E114" s="21">
        <f>STDEV(E61:E105)</f>
        <v>17.5769337304819</v>
      </c>
      <c r="F114" s="21">
        <f>STDEV(F61:F105)</f>
        <v>51.2172289903949</v>
      </c>
      <c r="G114" s="85"/>
    </row>
    <row r="115" spans="1:5">
      <c r="A115" s="93"/>
      <c r="B115" s="93"/>
      <c r="C115" s="56"/>
      <c r="D115" s="56"/>
      <c r="E115" s="35"/>
    </row>
    <row r="116" spans="1:6">
      <c r="A116" s="35"/>
      <c r="B116" s="93"/>
      <c r="C116" s="56"/>
      <c r="D116" s="56"/>
      <c r="E116" s="35"/>
      <c r="F116" s="35"/>
    </row>
    <row r="117" ht="20.25" spans="1:7">
      <c r="A117" s="107" t="s">
        <v>1975</v>
      </c>
      <c r="B117" s="108"/>
      <c r="C117" s="107"/>
      <c r="D117" s="107"/>
      <c r="E117" s="107"/>
      <c r="F117" s="107"/>
      <c r="G117" s="108"/>
    </row>
    <row r="118" spans="1:7">
      <c r="A118" s="7" t="s">
        <v>245</v>
      </c>
      <c r="B118" s="81" t="s">
        <v>246</v>
      </c>
      <c r="C118" s="82" t="s">
        <v>247</v>
      </c>
      <c r="D118" s="82" t="s">
        <v>248</v>
      </c>
      <c r="E118" s="82" t="s">
        <v>249</v>
      </c>
      <c r="F118" s="82" t="s">
        <v>250</v>
      </c>
      <c r="G118" s="82" t="s">
        <v>647</v>
      </c>
    </row>
    <row r="119" spans="1:7">
      <c r="A119" s="109">
        <v>1</v>
      </c>
      <c r="B119" s="87" t="s">
        <v>1976</v>
      </c>
      <c r="C119" s="84">
        <v>84.5</v>
      </c>
      <c r="D119" s="84">
        <v>97</v>
      </c>
      <c r="E119" s="84">
        <v>80.5</v>
      </c>
      <c r="F119" s="85">
        <f>C119+D119+E119</f>
        <v>262</v>
      </c>
      <c r="G119" s="85"/>
    </row>
    <row r="120" spans="1:7">
      <c r="A120" s="109">
        <v>2</v>
      </c>
      <c r="B120" s="87" t="s">
        <v>1977</v>
      </c>
      <c r="C120" s="84">
        <v>73.5</v>
      </c>
      <c r="D120" s="84">
        <v>81</v>
      </c>
      <c r="E120" s="84">
        <v>86.5</v>
      </c>
      <c r="F120" s="85">
        <f t="shared" ref="F120:F163" si="2">C120+D120+E120</f>
        <v>241</v>
      </c>
      <c r="G120" s="85"/>
    </row>
    <row r="121" spans="1:7">
      <c r="A121" s="7">
        <v>3</v>
      </c>
      <c r="B121" s="87" t="s">
        <v>1978</v>
      </c>
      <c r="C121" s="84">
        <v>86</v>
      </c>
      <c r="D121" s="84">
        <v>96</v>
      </c>
      <c r="E121" s="84">
        <v>79</v>
      </c>
      <c r="F121" s="85">
        <f t="shared" si="2"/>
        <v>261</v>
      </c>
      <c r="G121" s="85"/>
    </row>
    <row r="122" spans="1:7">
      <c r="A122" s="7">
        <v>4</v>
      </c>
      <c r="B122" s="87" t="s">
        <v>1979</v>
      </c>
      <c r="C122" s="84">
        <v>95</v>
      </c>
      <c r="D122" s="84">
        <v>97</v>
      </c>
      <c r="E122" s="84">
        <v>95.5</v>
      </c>
      <c r="F122" s="85">
        <f t="shared" si="2"/>
        <v>287.5</v>
      </c>
      <c r="G122" s="85"/>
    </row>
    <row r="123" spans="1:7">
      <c r="A123" s="7">
        <v>5</v>
      </c>
      <c r="B123" s="87" t="s">
        <v>1980</v>
      </c>
      <c r="C123" s="84">
        <v>89</v>
      </c>
      <c r="D123" s="84">
        <v>70.5</v>
      </c>
      <c r="E123" s="84">
        <v>83</v>
      </c>
      <c r="F123" s="85">
        <f t="shared" si="2"/>
        <v>242.5</v>
      </c>
      <c r="G123" s="85"/>
    </row>
    <row r="124" spans="1:7">
      <c r="A124" s="109">
        <v>6</v>
      </c>
      <c r="B124" s="87" t="s">
        <v>1981</v>
      </c>
      <c r="C124" s="84">
        <v>78.5</v>
      </c>
      <c r="D124" s="84">
        <v>74.5</v>
      </c>
      <c r="E124" s="84">
        <v>71.5</v>
      </c>
      <c r="F124" s="85">
        <f t="shared" si="2"/>
        <v>224.5</v>
      </c>
      <c r="G124" s="85"/>
    </row>
    <row r="125" spans="1:7">
      <c r="A125" s="109">
        <v>7</v>
      </c>
      <c r="B125" s="87" t="s">
        <v>1982</v>
      </c>
      <c r="C125" s="84">
        <v>87.5</v>
      </c>
      <c r="D125" s="84">
        <v>92.5</v>
      </c>
      <c r="E125" s="84">
        <v>80.5</v>
      </c>
      <c r="F125" s="85">
        <f t="shared" si="2"/>
        <v>260.5</v>
      </c>
      <c r="G125" s="85"/>
    </row>
    <row r="126" spans="1:7">
      <c r="A126" s="7">
        <v>8</v>
      </c>
      <c r="B126" s="87" t="s">
        <v>1983</v>
      </c>
      <c r="C126" s="84">
        <v>83</v>
      </c>
      <c r="D126" s="84">
        <v>80</v>
      </c>
      <c r="E126" s="84">
        <v>74</v>
      </c>
      <c r="F126" s="85">
        <f t="shared" si="2"/>
        <v>237</v>
      </c>
      <c r="G126" s="85"/>
    </row>
    <row r="127" spans="1:7">
      <c r="A127" s="7">
        <v>9</v>
      </c>
      <c r="B127" s="87" t="s">
        <v>1984</v>
      </c>
      <c r="C127" s="84">
        <v>84.5</v>
      </c>
      <c r="D127" s="84">
        <v>94</v>
      </c>
      <c r="E127" s="84">
        <v>86.5</v>
      </c>
      <c r="F127" s="85">
        <f t="shared" si="2"/>
        <v>265</v>
      </c>
      <c r="G127" s="85"/>
    </row>
    <row r="128" spans="1:7">
      <c r="A128" s="7">
        <v>10</v>
      </c>
      <c r="B128" s="87" t="s">
        <v>1985</v>
      </c>
      <c r="C128" s="84">
        <v>87</v>
      </c>
      <c r="D128" s="84">
        <v>96</v>
      </c>
      <c r="E128" s="84">
        <v>88.5</v>
      </c>
      <c r="F128" s="85">
        <f t="shared" si="2"/>
        <v>271.5</v>
      </c>
      <c r="G128" s="85"/>
    </row>
    <row r="129" spans="1:7">
      <c r="A129" s="109">
        <v>11</v>
      </c>
      <c r="B129" s="110" t="s">
        <v>1986</v>
      </c>
      <c r="C129" s="84">
        <v>63.5</v>
      </c>
      <c r="D129" s="84">
        <v>38</v>
      </c>
      <c r="E129" s="84">
        <v>36</v>
      </c>
      <c r="F129" s="85">
        <f t="shared" si="2"/>
        <v>137.5</v>
      </c>
      <c r="G129" s="85"/>
    </row>
    <row r="130" spans="1:7">
      <c r="A130" s="109">
        <v>12</v>
      </c>
      <c r="B130" s="87" t="s">
        <v>1987</v>
      </c>
      <c r="C130" s="90">
        <v>95.5</v>
      </c>
      <c r="D130" s="84">
        <v>97</v>
      </c>
      <c r="E130" s="84">
        <v>96.5</v>
      </c>
      <c r="F130" s="85">
        <f t="shared" si="2"/>
        <v>289</v>
      </c>
      <c r="G130" s="85"/>
    </row>
    <row r="131" spans="1:7">
      <c r="A131" s="7">
        <v>13</v>
      </c>
      <c r="B131" s="87" t="s">
        <v>1988</v>
      </c>
      <c r="C131" s="90">
        <v>78</v>
      </c>
      <c r="D131" s="84">
        <v>88.5</v>
      </c>
      <c r="E131" s="84">
        <v>88</v>
      </c>
      <c r="F131" s="85">
        <f t="shared" si="2"/>
        <v>254.5</v>
      </c>
      <c r="G131" s="85"/>
    </row>
    <row r="132" spans="1:7">
      <c r="A132" s="7">
        <v>14</v>
      </c>
      <c r="B132" s="110" t="s">
        <v>1989</v>
      </c>
      <c r="C132" s="90">
        <v>85.5</v>
      </c>
      <c r="D132" s="84">
        <v>88.5</v>
      </c>
      <c r="E132" s="84">
        <v>89</v>
      </c>
      <c r="F132" s="85">
        <f t="shared" si="2"/>
        <v>263</v>
      </c>
      <c r="G132" s="85"/>
    </row>
    <row r="133" spans="1:7">
      <c r="A133" s="7">
        <v>15</v>
      </c>
      <c r="B133" s="87" t="s">
        <v>1990</v>
      </c>
      <c r="C133" s="96">
        <v>99.5</v>
      </c>
      <c r="D133" s="84">
        <v>100</v>
      </c>
      <c r="E133" s="84">
        <v>99.5</v>
      </c>
      <c r="F133" s="85">
        <f t="shared" si="2"/>
        <v>299</v>
      </c>
      <c r="G133" s="85"/>
    </row>
    <row r="134" spans="1:7">
      <c r="A134" s="109">
        <v>16</v>
      </c>
      <c r="B134" s="87" t="s">
        <v>1991</v>
      </c>
      <c r="C134" s="90">
        <v>78.5</v>
      </c>
      <c r="D134" s="84">
        <v>87.5</v>
      </c>
      <c r="E134" s="84">
        <v>77.5</v>
      </c>
      <c r="F134" s="85">
        <f t="shared" si="2"/>
        <v>243.5</v>
      </c>
      <c r="G134" s="85"/>
    </row>
    <row r="135" spans="1:7">
      <c r="A135" s="109">
        <v>17</v>
      </c>
      <c r="B135" s="87" t="s">
        <v>1992</v>
      </c>
      <c r="C135" s="90">
        <v>96</v>
      </c>
      <c r="D135" s="84">
        <v>87.5</v>
      </c>
      <c r="E135" s="84">
        <v>92</v>
      </c>
      <c r="F135" s="85">
        <f t="shared" si="2"/>
        <v>275.5</v>
      </c>
      <c r="G135" s="85"/>
    </row>
    <row r="136" spans="1:7">
      <c r="A136" s="109">
        <v>18</v>
      </c>
      <c r="B136" s="87" t="s">
        <v>1993</v>
      </c>
      <c r="C136" s="90">
        <v>87.5</v>
      </c>
      <c r="D136" s="84">
        <v>84</v>
      </c>
      <c r="E136" s="84">
        <v>80</v>
      </c>
      <c r="F136" s="85">
        <f t="shared" si="2"/>
        <v>251.5</v>
      </c>
      <c r="G136" s="85"/>
    </row>
    <row r="137" spans="1:7">
      <c r="A137" s="109">
        <v>19</v>
      </c>
      <c r="B137" s="87" t="s">
        <v>1994</v>
      </c>
      <c r="C137" s="90">
        <v>74</v>
      </c>
      <c r="D137" s="84">
        <v>90.5</v>
      </c>
      <c r="E137" s="84">
        <v>67.5</v>
      </c>
      <c r="F137" s="85">
        <f t="shared" si="2"/>
        <v>232</v>
      </c>
      <c r="G137" s="85"/>
    </row>
    <row r="138" spans="1:7">
      <c r="A138" s="109">
        <v>20</v>
      </c>
      <c r="B138" s="87" t="s">
        <v>1995</v>
      </c>
      <c r="C138" s="90">
        <v>85.5</v>
      </c>
      <c r="D138" s="84">
        <v>87.5</v>
      </c>
      <c r="E138" s="84">
        <v>96.5</v>
      </c>
      <c r="F138" s="85">
        <f t="shared" si="2"/>
        <v>269.5</v>
      </c>
      <c r="G138" s="85"/>
    </row>
    <row r="139" spans="1:7">
      <c r="A139" s="109">
        <v>21</v>
      </c>
      <c r="B139" s="110" t="s">
        <v>1996</v>
      </c>
      <c r="C139" s="90">
        <v>91.5</v>
      </c>
      <c r="D139" s="84">
        <v>97.5</v>
      </c>
      <c r="E139" s="84">
        <v>88</v>
      </c>
      <c r="F139" s="85">
        <f t="shared" si="2"/>
        <v>277</v>
      </c>
      <c r="G139" s="85"/>
    </row>
    <row r="140" spans="1:7">
      <c r="A140" s="109">
        <v>22</v>
      </c>
      <c r="B140" s="111" t="s">
        <v>1997</v>
      </c>
      <c r="C140" s="90">
        <v>82</v>
      </c>
      <c r="D140" s="84">
        <v>93.5</v>
      </c>
      <c r="E140" s="84">
        <v>89</v>
      </c>
      <c r="F140" s="85">
        <f t="shared" si="2"/>
        <v>264.5</v>
      </c>
      <c r="G140" s="85"/>
    </row>
    <row r="141" spans="1:7">
      <c r="A141" s="109">
        <v>23</v>
      </c>
      <c r="B141" s="87" t="s">
        <v>1998</v>
      </c>
      <c r="C141" s="90">
        <v>93</v>
      </c>
      <c r="D141" s="84">
        <v>94</v>
      </c>
      <c r="E141" s="84">
        <v>86.5</v>
      </c>
      <c r="F141" s="85">
        <f t="shared" si="2"/>
        <v>273.5</v>
      </c>
      <c r="G141" s="85"/>
    </row>
    <row r="142" spans="1:7">
      <c r="A142" s="109">
        <v>24</v>
      </c>
      <c r="B142" s="87" t="s">
        <v>1999</v>
      </c>
      <c r="C142" s="90">
        <v>86</v>
      </c>
      <c r="D142" s="84">
        <v>81</v>
      </c>
      <c r="E142" s="84">
        <v>82.5</v>
      </c>
      <c r="F142" s="85">
        <f t="shared" si="2"/>
        <v>249.5</v>
      </c>
      <c r="G142" s="85"/>
    </row>
    <row r="143" spans="1:7">
      <c r="A143" s="109">
        <v>25</v>
      </c>
      <c r="B143" s="112" t="s">
        <v>2000</v>
      </c>
      <c r="C143" s="90">
        <v>72.5</v>
      </c>
      <c r="D143" s="84">
        <v>91.5</v>
      </c>
      <c r="E143" s="84">
        <v>70.5</v>
      </c>
      <c r="F143" s="85">
        <f t="shared" si="2"/>
        <v>234.5</v>
      </c>
      <c r="G143" s="85"/>
    </row>
    <row r="144" spans="1:7">
      <c r="A144" s="109">
        <v>26</v>
      </c>
      <c r="B144" s="87" t="s">
        <v>2001</v>
      </c>
      <c r="C144" s="90">
        <v>81.5</v>
      </c>
      <c r="D144" s="84">
        <v>90.5</v>
      </c>
      <c r="E144" s="84">
        <v>89</v>
      </c>
      <c r="F144" s="85">
        <f t="shared" si="2"/>
        <v>261</v>
      </c>
      <c r="G144" s="85"/>
    </row>
    <row r="145" spans="1:7">
      <c r="A145" s="109">
        <v>27</v>
      </c>
      <c r="B145" s="87" t="s">
        <v>2002</v>
      </c>
      <c r="C145" s="90">
        <v>63</v>
      </c>
      <c r="D145" s="84">
        <v>37.5</v>
      </c>
      <c r="E145" s="84">
        <v>71.5</v>
      </c>
      <c r="F145" s="85">
        <f t="shared" si="2"/>
        <v>172</v>
      </c>
      <c r="G145" s="85"/>
    </row>
    <row r="146" spans="1:7">
      <c r="A146" s="109">
        <v>28</v>
      </c>
      <c r="B146" s="87" t="s">
        <v>2003</v>
      </c>
      <c r="C146" s="90">
        <v>89</v>
      </c>
      <c r="D146" s="84">
        <v>89.5</v>
      </c>
      <c r="E146" s="84">
        <v>84</v>
      </c>
      <c r="F146" s="85">
        <f t="shared" si="2"/>
        <v>262.5</v>
      </c>
      <c r="G146" s="85"/>
    </row>
    <row r="147" spans="1:7">
      <c r="A147" s="109">
        <v>29</v>
      </c>
      <c r="B147" s="87" t="s">
        <v>2004</v>
      </c>
      <c r="C147" s="90">
        <v>90</v>
      </c>
      <c r="D147" s="84">
        <v>96.5</v>
      </c>
      <c r="E147" s="84">
        <v>98.5</v>
      </c>
      <c r="F147" s="85">
        <f t="shared" si="2"/>
        <v>285</v>
      </c>
      <c r="G147" s="85"/>
    </row>
    <row r="148" spans="1:7">
      <c r="A148" s="109">
        <v>30</v>
      </c>
      <c r="B148" s="87" t="s">
        <v>2005</v>
      </c>
      <c r="C148" s="90">
        <v>53.5</v>
      </c>
      <c r="D148" s="84">
        <v>69.5</v>
      </c>
      <c r="E148" s="84">
        <v>77.5</v>
      </c>
      <c r="F148" s="85">
        <f t="shared" si="2"/>
        <v>200.5</v>
      </c>
      <c r="G148" s="85"/>
    </row>
    <row r="149" spans="1:7">
      <c r="A149" s="109">
        <v>31</v>
      </c>
      <c r="B149" s="87" t="s">
        <v>2006</v>
      </c>
      <c r="C149" s="90">
        <v>87</v>
      </c>
      <c r="D149" s="84">
        <v>49.5</v>
      </c>
      <c r="E149" s="84">
        <v>87.5</v>
      </c>
      <c r="F149" s="85">
        <f t="shared" si="2"/>
        <v>224</v>
      </c>
      <c r="G149" s="85"/>
    </row>
    <row r="150" spans="1:7">
      <c r="A150" s="109">
        <v>32</v>
      </c>
      <c r="B150" s="87" t="s">
        <v>2007</v>
      </c>
      <c r="C150" s="90">
        <v>85</v>
      </c>
      <c r="D150" s="84">
        <v>88</v>
      </c>
      <c r="E150" s="84">
        <v>84.5</v>
      </c>
      <c r="F150" s="85">
        <f t="shared" si="2"/>
        <v>257.5</v>
      </c>
      <c r="G150" s="85"/>
    </row>
    <row r="151" spans="1:7">
      <c r="A151" s="109">
        <v>33</v>
      </c>
      <c r="B151" s="87" t="s">
        <v>2008</v>
      </c>
      <c r="C151" s="90">
        <v>80</v>
      </c>
      <c r="D151" s="84">
        <v>78.5</v>
      </c>
      <c r="E151" s="84">
        <v>56.5</v>
      </c>
      <c r="F151" s="85">
        <f t="shared" si="2"/>
        <v>215</v>
      </c>
      <c r="G151" s="85"/>
    </row>
    <row r="152" spans="1:7">
      <c r="A152" s="109">
        <v>34</v>
      </c>
      <c r="B152" s="87" t="s">
        <v>2009</v>
      </c>
      <c r="C152" s="90">
        <v>66.5</v>
      </c>
      <c r="D152" s="84">
        <v>90</v>
      </c>
      <c r="E152" s="84">
        <v>62.5</v>
      </c>
      <c r="F152" s="85">
        <f t="shared" si="2"/>
        <v>219</v>
      </c>
      <c r="G152" s="85"/>
    </row>
    <row r="153" spans="1:7">
      <c r="A153" s="109">
        <v>35</v>
      </c>
      <c r="B153" s="110" t="s">
        <v>2010</v>
      </c>
      <c r="C153" s="90">
        <v>76.5</v>
      </c>
      <c r="D153" s="84">
        <v>80.5</v>
      </c>
      <c r="E153" s="84">
        <v>74.5</v>
      </c>
      <c r="F153" s="85">
        <f t="shared" si="2"/>
        <v>231.5</v>
      </c>
      <c r="G153" s="85"/>
    </row>
    <row r="154" spans="1:7">
      <c r="A154" s="109">
        <v>36</v>
      </c>
      <c r="B154" s="87" t="s">
        <v>2011</v>
      </c>
      <c r="C154" s="90">
        <v>85</v>
      </c>
      <c r="D154" s="84">
        <v>93</v>
      </c>
      <c r="E154" s="84">
        <v>89.5</v>
      </c>
      <c r="F154" s="85">
        <f t="shared" si="2"/>
        <v>267.5</v>
      </c>
      <c r="G154" s="85"/>
    </row>
    <row r="155" spans="1:7">
      <c r="A155" s="109">
        <v>37</v>
      </c>
      <c r="B155" s="110" t="s">
        <v>2012</v>
      </c>
      <c r="C155" s="90">
        <v>80</v>
      </c>
      <c r="D155" s="84">
        <v>53</v>
      </c>
      <c r="E155" s="84">
        <v>69.5</v>
      </c>
      <c r="F155" s="85">
        <f t="shared" si="2"/>
        <v>202.5</v>
      </c>
      <c r="G155" s="85"/>
    </row>
    <row r="156" spans="1:7">
      <c r="A156" s="109">
        <v>38</v>
      </c>
      <c r="B156" s="87" t="s">
        <v>2013</v>
      </c>
      <c r="C156" s="90">
        <v>77.5</v>
      </c>
      <c r="D156" s="84">
        <v>90.5</v>
      </c>
      <c r="E156" s="84">
        <v>84.5</v>
      </c>
      <c r="F156" s="85">
        <f t="shared" si="2"/>
        <v>252.5</v>
      </c>
      <c r="G156" s="85"/>
    </row>
    <row r="157" spans="1:7">
      <c r="A157" s="109">
        <v>39</v>
      </c>
      <c r="B157" s="87" t="s">
        <v>2014</v>
      </c>
      <c r="C157" s="95">
        <v>87.5</v>
      </c>
      <c r="D157" s="96">
        <v>62</v>
      </c>
      <c r="E157" s="84">
        <v>62.5</v>
      </c>
      <c r="F157" s="85">
        <f t="shared" si="2"/>
        <v>212</v>
      </c>
      <c r="G157" s="85"/>
    </row>
    <row r="158" spans="1:7">
      <c r="A158" s="109">
        <v>40</v>
      </c>
      <c r="B158" s="87" t="s">
        <v>2015</v>
      </c>
      <c r="C158" s="95">
        <v>55</v>
      </c>
      <c r="D158" s="96">
        <v>45</v>
      </c>
      <c r="E158" s="84">
        <v>55</v>
      </c>
      <c r="F158" s="85">
        <f t="shared" si="2"/>
        <v>155</v>
      </c>
      <c r="G158" s="85"/>
    </row>
    <row r="159" spans="1:7">
      <c r="A159" s="109">
        <v>41</v>
      </c>
      <c r="B159" s="110" t="s">
        <v>2016</v>
      </c>
      <c r="C159" s="95">
        <v>79</v>
      </c>
      <c r="D159" s="96">
        <v>87.5</v>
      </c>
      <c r="E159" s="84">
        <v>54.5</v>
      </c>
      <c r="F159" s="85">
        <f t="shared" si="2"/>
        <v>221</v>
      </c>
      <c r="G159" s="85"/>
    </row>
    <row r="160" spans="1:7">
      <c r="A160" s="109">
        <v>42</v>
      </c>
      <c r="B160" s="87" t="s">
        <v>2017</v>
      </c>
      <c r="C160" s="95">
        <v>77</v>
      </c>
      <c r="D160" s="96">
        <v>78.5</v>
      </c>
      <c r="E160" s="84">
        <v>67.5</v>
      </c>
      <c r="F160" s="85">
        <f t="shared" si="2"/>
        <v>223</v>
      </c>
      <c r="G160" s="85"/>
    </row>
    <row r="161" spans="1:7">
      <c r="A161" s="109">
        <v>43</v>
      </c>
      <c r="B161" s="113" t="s">
        <v>2018</v>
      </c>
      <c r="C161" s="96">
        <v>85</v>
      </c>
      <c r="D161" s="96">
        <v>98.5</v>
      </c>
      <c r="E161" s="84">
        <v>96.5</v>
      </c>
      <c r="F161" s="85">
        <f t="shared" si="2"/>
        <v>280</v>
      </c>
      <c r="G161" s="85"/>
    </row>
    <row r="162" spans="1:7">
      <c r="A162" s="109">
        <v>44</v>
      </c>
      <c r="B162" s="45" t="s">
        <v>2019</v>
      </c>
      <c r="C162" s="96">
        <v>74</v>
      </c>
      <c r="D162" s="96">
        <v>91.5</v>
      </c>
      <c r="E162" s="84">
        <v>66</v>
      </c>
      <c r="F162" s="85">
        <f t="shared" si="2"/>
        <v>231.5</v>
      </c>
      <c r="G162" s="85"/>
    </row>
    <row r="163" spans="1:7">
      <c r="A163" s="109">
        <v>45</v>
      </c>
      <c r="B163" s="96" t="s">
        <v>2020</v>
      </c>
      <c r="C163" s="96">
        <v>84.5</v>
      </c>
      <c r="D163" s="96">
        <v>99</v>
      </c>
      <c r="E163" s="84">
        <v>86</v>
      </c>
      <c r="F163" s="85">
        <f t="shared" si="2"/>
        <v>269.5</v>
      </c>
      <c r="G163" s="85"/>
    </row>
    <row r="164" spans="1:7">
      <c r="A164" s="98" t="s">
        <v>90</v>
      </c>
      <c r="B164" s="99"/>
      <c r="C164" s="7">
        <f>SUM(C119:C163)</f>
        <v>3673.5</v>
      </c>
      <c r="D164" s="7">
        <f>SUM(D119:D163)</f>
        <v>3753.5</v>
      </c>
      <c r="E164" s="7">
        <f>SUM(E119:E163)</f>
        <v>3582</v>
      </c>
      <c r="F164" s="7"/>
      <c r="G164" s="85"/>
    </row>
    <row r="165" spans="1:7">
      <c r="A165" s="100" t="s">
        <v>91</v>
      </c>
      <c r="B165" s="101"/>
      <c r="C165" s="102">
        <f>AVERAGE(C119:C163)</f>
        <v>81.6333333333334</v>
      </c>
      <c r="D165" s="102">
        <f>AVERAGE(D119:D163)</f>
        <v>83.4111111111111</v>
      </c>
      <c r="E165" s="102">
        <f>AVERAGE(E119:E163)</f>
        <v>79.6</v>
      </c>
      <c r="F165" s="102">
        <f>AVERAGE(F119:F163)</f>
        <v>244.644444444444</v>
      </c>
      <c r="G165" s="85"/>
    </row>
    <row r="166" spans="1:7">
      <c r="A166" s="100" t="s">
        <v>200</v>
      </c>
      <c r="B166" s="101"/>
      <c r="C166" s="103">
        <f>COUNTIFS(C119:C163,"&gt;=80")</f>
        <v>29</v>
      </c>
      <c r="D166" s="103">
        <f>COUNTIFS(D119:D163,"&gt;=80")</f>
        <v>34</v>
      </c>
      <c r="E166" s="103">
        <f>COUNTIFS(E119:E163,"&gt;=80")</f>
        <v>27</v>
      </c>
      <c r="F166" s="103">
        <f>COUNTIFS(F118:F163,"&gt;=80")</f>
        <v>45</v>
      </c>
      <c r="G166" s="85"/>
    </row>
    <row r="167" spans="1:7">
      <c r="A167" s="100" t="s">
        <v>1928</v>
      </c>
      <c r="B167" s="101"/>
      <c r="C167" s="103">
        <f>COUNTIFS(C119:C163,"&gt;=70",C119:C163,"&lt;80")</f>
        <v>11</v>
      </c>
      <c r="D167" s="103">
        <f>COUNTIFS(D119:D163,"&gt;=70",D119:D163,"&lt;80")</f>
        <v>4</v>
      </c>
      <c r="E167" s="103">
        <f>COUNTIFS(E119:E163,"&gt;=70",E119:E163,"&lt;80")</f>
        <v>8</v>
      </c>
      <c r="F167" s="103">
        <f>COUNTIFS(F119:F163,"&gt;=70",F119:F163,"&lt;80")</f>
        <v>0</v>
      </c>
      <c r="G167" s="85"/>
    </row>
    <row r="168" spans="1:7">
      <c r="A168" s="100" t="s">
        <v>1929</v>
      </c>
      <c r="B168" s="101"/>
      <c r="C168" s="103">
        <f>COUNTIFS(C119:C163,"&gt;=60",C119:C163,"&lt;70")</f>
        <v>3</v>
      </c>
      <c r="D168" s="103">
        <f>COUNTIFS(D119:D163,"&gt;=60",D119:D163,"&lt;70")</f>
        <v>2</v>
      </c>
      <c r="E168" s="103">
        <f>COUNTIFS(E119:E163,"&gt;=60",E119:E163,"&lt;70")</f>
        <v>6</v>
      </c>
      <c r="F168" s="103">
        <f>COUNTIFS(F119:F163,"&gt;=60",F119:F163,"&lt;70")</f>
        <v>0</v>
      </c>
      <c r="G168" s="85"/>
    </row>
    <row r="169" spans="1:7">
      <c r="A169" s="100" t="s">
        <v>1577</v>
      </c>
      <c r="B169" s="101"/>
      <c r="C169" s="103">
        <f>COUNTIFS(C119:C163,"&lt;60")</f>
        <v>2</v>
      </c>
      <c r="D169" s="103">
        <f>COUNTIFS(D119:D163,"&lt;60")</f>
        <v>5</v>
      </c>
      <c r="E169" s="103">
        <f>COUNTIFS(E119:E163,"&lt;60")</f>
        <v>4</v>
      </c>
      <c r="F169" s="103">
        <f>COUNTIFS(F119:F163,"&lt;60")</f>
        <v>0</v>
      </c>
      <c r="G169" s="85"/>
    </row>
    <row r="170" spans="1:7">
      <c r="A170" s="98" t="s">
        <v>96</v>
      </c>
      <c r="B170" s="99"/>
      <c r="C170" s="53">
        <f>C166/SUM(C166:C169)</f>
        <v>0.644444444444445</v>
      </c>
      <c r="D170" s="53">
        <f>D166/SUM(D166:D169)</f>
        <v>0.755555555555556</v>
      </c>
      <c r="E170" s="53">
        <f>E166/SUM(E166:E169)</f>
        <v>0.6</v>
      </c>
      <c r="F170" s="53">
        <f>F166/SUM(F166:F169)</f>
        <v>1</v>
      </c>
      <c r="G170" s="85"/>
    </row>
    <row r="171" spans="1:7">
      <c r="A171" s="100" t="s">
        <v>97</v>
      </c>
      <c r="B171" s="101"/>
      <c r="C171" s="53">
        <f>SUM(C166:C168)/SUM(C166:C169)</f>
        <v>0.955555555555556</v>
      </c>
      <c r="D171" s="53">
        <f>SUM(D166:D168)/SUM(D166:D169)</f>
        <v>0.888888888888889</v>
      </c>
      <c r="E171" s="53">
        <f>SUM(E166:E168)/SUM(E166:E169)</f>
        <v>0.911111111111111</v>
      </c>
      <c r="F171" s="53"/>
      <c r="G171" s="85"/>
    </row>
    <row r="172" spans="1:7">
      <c r="A172" s="100" t="s">
        <v>98</v>
      </c>
      <c r="B172" s="101"/>
      <c r="C172" s="21">
        <f>STDEV(C119:C163)</f>
        <v>9.96949893880877</v>
      </c>
      <c r="D172" s="21">
        <f>STDEV(D119:D163)</f>
        <v>16.2981067252697</v>
      </c>
      <c r="E172" s="21">
        <f>STDEV(E119:E163)</f>
        <v>13.5263211419944</v>
      </c>
      <c r="F172" s="21">
        <f>STDEV(F119:F163)</f>
        <v>34.2319332279854</v>
      </c>
      <c r="G172" s="85"/>
    </row>
    <row r="173" spans="1:5">
      <c r="A173" s="93"/>
      <c r="B173" s="93"/>
      <c r="C173" s="56"/>
      <c r="D173" s="56"/>
      <c r="E173" s="35"/>
    </row>
    <row r="174" spans="1:5">
      <c r="A174" s="93"/>
      <c r="B174" s="93"/>
      <c r="C174" s="56"/>
      <c r="D174" s="56"/>
      <c r="E174" s="35"/>
    </row>
    <row r="175" ht="20.25" spans="1:7">
      <c r="A175" s="107" t="s">
        <v>2021</v>
      </c>
      <c r="B175" s="108"/>
      <c r="C175" s="107"/>
      <c r="D175" s="107"/>
      <c r="E175" s="107"/>
      <c r="F175" s="107"/>
      <c r="G175" s="108"/>
    </row>
    <row r="176" spans="1:7">
      <c r="A176" s="7" t="s">
        <v>245</v>
      </c>
      <c r="B176" s="81" t="s">
        <v>246</v>
      </c>
      <c r="C176" s="82" t="s">
        <v>247</v>
      </c>
      <c r="D176" s="82" t="s">
        <v>248</v>
      </c>
      <c r="E176" s="82" t="s">
        <v>249</v>
      </c>
      <c r="F176" s="82" t="s">
        <v>250</v>
      </c>
      <c r="G176" s="82" t="s">
        <v>647</v>
      </c>
    </row>
    <row r="177" spans="1:7">
      <c r="A177" s="7">
        <v>1</v>
      </c>
      <c r="B177" s="83" t="s">
        <v>2022</v>
      </c>
      <c r="C177" s="84">
        <v>79</v>
      </c>
      <c r="D177" s="84">
        <v>93.5</v>
      </c>
      <c r="E177" s="84">
        <v>66</v>
      </c>
      <c r="F177" s="85">
        <f>C177+D177+E177</f>
        <v>238.5</v>
      </c>
      <c r="G177" s="85"/>
    </row>
    <row r="178" spans="1:7">
      <c r="A178" s="7">
        <v>2</v>
      </c>
      <c r="B178" s="88" t="s">
        <v>2023</v>
      </c>
      <c r="C178" s="84">
        <v>87</v>
      </c>
      <c r="D178" s="84">
        <v>93</v>
      </c>
      <c r="E178" s="84">
        <v>80</v>
      </c>
      <c r="F178" s="85">
        <f t="shared" ref="F178:F220" si="3">C178+D178+E178</f>
        <v>260</v>
      </c>
      <c r="G178" s="85"/>
    </row>
    <row r="179" spans="1:7">
      <c r="A179" s="7">
        <v>3</v>
      </c>
      <c r="B179" s="83" t="s">
        <v>2024</v>
      </c>
      <c r="C179" s="84">
        <v>95.5</v>
      </c>
      <c r="D179" s="84">
        <v>86</v>
      </c>
      <c r="E179" s="84">
        <v>75.5</v>
      </c>
      <c r="F179" s="85">
        <f t="shared" si="3"/>
        <v>257</v>
      </c>
      <c r="G179" s="85"/>
    </row>
    <row r="180" spans="1:7">
      <c r="A180" s="7">
        <v>4</v>
      </c>
      <c r="B180" s="88" t="s">
        <v>2025</v>
      </c>
      <c r="C180" s="84">
        <v>90</v>
      </c>
      <c r="D180" s="84">
        <v>100</v>
      </c>
      <c r="E180" s="84">
        <v>95.5</v>
      </c>
      <c r="F180" s="85">
        <f t="shared" si="3"/>
        <v>285.5</v>
      </c>
      <c r="G180" s="85"/>
    </row>
    <row r="181" spans="1:7">
      <c r="A181" s="7">
        <v>5</v>
      </c>
      <c r="B181" s="87" t="s">
        <v>2026</v>
      </c>
      <c r="C181" s="84">
        <v>80.5</v>
      </c>
      <c r="D181" s="84">
        <v>73.5</v>
      </c>
      <c r="E181" s="84">
        <v>49.5</v>
      </c>
      <c r="F181" s="85">
        <f t="shared" si="3"/>
        <v>203.5</v>
      </c>
      <c r="G181" s="85"/>
    </row>
    <row r="182" spans="1:7">
      <c r="A182" s="7">
        <v>6</v>
      </c>
      <c r="B182" s="87" t="s">
        <v>2027</v>
      </c>
      <c r="C182" s="84">
        <v>66</v>
      </c>
      <c r="D182" s="84">
        <v>72</v>
      </c>
      <c r="E182" s="84">
        <v>50</v>
      </c>
      <c r="F182" s="85">
        <f t="shared" si="3"/>
        <v>188</v>
      </c>
      <c r="G182" s="85"/>
    </row>
    <row r="183" spans="1:7">
      <c r="A183" s="7">
        <v>7</v>
      </c>
      <c r="B183" s="83" t="s">
        <v>2028</v>
      </c>
      <c r="C183" s="84">
        <v>79.5</v>
      </c>
      <c r="D183" s="84">
        <v>85.5</v>
      </c>
      <c r="E183" s="84">
        <v>64.5</v>
      </c>
      <c r="F183" s="85">
        <f t="shared" si="3"/>
        <v>229.5</v>
      </c>
      <c r="G183" s="85"/>
    </row>
    <row r="184" spans="1:7">
      <c r="A184" s="7">
        <v>8</v>
      </c>
      <c r="B184" s="87" t="s">
        <v>2029</v>
      </c>
      <c r="C184" s="84">
        <v>83</v>
      </c>
      <c r="D184" s="84">
        <v>87.5</v>
      </c>
      <c r="E184" s="84">
        <v>78</v>
      </c>
      <c r="F184" s="85">
        <f t="shared" si="3"/>
        <v>248.5</v>
      </c>
      <c r="G184" s="85"/>
    </row>
    <row r="185" spans="1:7">
      <c r="A185" s="7">
        <v>9</v>
      </c>
      <c r="B185" s="83" t="s">
        <v>2030</v>
      </c>
      <c r="C185" s="84">
        <v>84</v>
      </c>
      <c r="D185" s="84">
        <v>80</v>
      </c>
      <c r="E185" s="84">
        <v>77</v>
      </c>
      <c r="F185" s="85">
        <f t="shared" si="3"/>
        <v>241</v>
      </c>
      <c r="G185" s="85"/>
    </row>
    <row r="186" spans="1:7">
      <c r="A186" s="7">
        <v>10</v>
      </c>
      <c r="B186" s="83" t="s">
        <v>2031</v>
      </c>
      <c r="C186" s="84">
        <v>88.5</v>
      </c>
      <c r="D186" s="84">
        <v>86</v>
      </c>
      <c r="E186" s="84">
        <v>77</v>
      </c>
      <c r="F186" s="85">
        <f t="shared" si="3"/>
        <v>251.5</v>
      </c>
      <c r="G186" s="85"/>
    </row>
    <row r="187" spans="1:7">
      <c r="A187" s="7">
        <v>11</v>
      </c>
      <c r="B187" s="87" t="s">
        <v>2032</v>
      </c>
      <c r="C187" s="90">
        <v>91.5</v>
      </c>
      <c r="D187" s="84">
        <v>96</v>
      </c>
      <c r="E187" s="84">
        <v>92</v>
      </c>
      <c r="F187" s="85">
        <f t="shared" si="3"/>
        <v>279.5</v>
      </c>
      <c r="G187" s="85"/>
    </row>
    <row r="188" spans="1:7">
      <c r="A188" s="7">
        <v>12</v>
      </c>
      <c r="B188" s="87" t="s">
        <v>2033</v>
      </c>
      <c r="C188" s="90">
        <v>64</v>
      </c>
      <c r="D188" s="84">
        <v>33</v>
      </c>
      <c r="E188" s="84">
        <v>28</v>
      </c>
      <c r="F188" s="85">
        <f t="shared" si="3"/>
        <v>125</v>
      </c>
      <c r="G188" s="85"/>
    </row>
    <row r="189" spans="1:7">
      <c r="A189" s="114">
        <v>13</v>
      </c>
      <c r="B189" s="115" t="s">
        <v>2034</v>
      </c>
      <c r="C189" s="116"/>
      <c r="D189" s="117"/>
      <c r="E189" s="117"/>
      <c r="F189" s="116"/>
      <c r="G189" s="118" t="s">
        <v>2035</v>
      </c>
    </row>
    <row r="190" spans="1:7">
      <c r="A190" s="7">
        <v>14</v>
      </c>
      <c r="B190" s="45" t="s">
        <v>2036</v>
      </c>
      <c r="C190" s="90">
        <v>89.5</v>
      </c>
      <c r="D190" s="84">
        <v>92</v>
      </c>
      <c r="E190" s="84">
        <v>87.5</v>
      </c>
      <c r="F190" s="85">
        <f t="shared" si="3"/>
        <v>269</v>
      </c>
      <c r="G190" s="85"/>
    </row>
    <row r="191" spans="1:7">
      <c r="A191" s="7">
        <v>15</v>
      </c>
      <c r="B191" s="88" t="s">
        <v>2037</v>
      </c>
      <c r="C191" s="90">
        <v>96.5</v>
      </c>
      <c r="D191" s="84">
        <v>99</v>
      </c>
      <c r="E191" s="84">
        <v>98.5</v>
      </c>
      <c r="F191" s="85">
        <f t="shared" si="3"/>
        <v>294</v>
      </c>
      <c r="G191" s="85"/>
    </row>
    <row r="192" spans="1:7">
      <c r="A192" s="7">
        <v>16</v>
      </c>
      <c r="B192" s="83" t="s">
        <v>2038</v>
      </c>
      <c r="C192" s="90">
        <v>79.5</v>
      </c>
      <c r="D192" s="84">
        <v>96</v>
      </c>
      <c r="E192" s="84">
        <v>84</v>
      </c>
      <c r="F192" s="85">
        <f t="shared" si="3"/>
        <v>259.5</v>
      </c>
      <c r="G192" s="85"/>
    </row>
    <row r="193" spans="1:7">
      <c r="A193" s="7">
        <v>17</v>
      </c>
      <c r="B193" s="87" t="s">
        <v>2039</v>
      </c>
      <c r="C193" s="90">
        <v>80</v>
      </c>
      <c r="D193" s="84">
        <v>95</v>
      </c>
      <c r="E193" s="84">
        <v>88.5</v>
      </c>
      <c r="F193" s="85">
        <f t="shared" si="3"/>
        <v>263.5</v>
      </c>
      <c r="G193" s="85"/>
    </row>
    <row r="194" spans="1:7">
      <c r="A194" s="7">
        <v>18</v>
      </c>
      <c r="B194" s="88" t="s">
        <v>2040</v>
      </c>
      <c r="C194" s="90">
        <v>94.5</v>
      </c>
      <c r="D194" s="84">
        <v>91.5</v>
      </c>
      <c r="E194" s="84">
        <v>91</v>
      </c>
      <c r="F194" s="85">
        <f t="shared" si="3"/>
        <v>277</v>
      </c>
      <c r="G194" s="85"/>
    </row>
    <row r="195" spans="1:7">
      <c r="A195" s="7">
        <v>19</v>
      </c>
      <c r="B195" s="87" t="s">
        <v>2041</v>
      </c>
      <c r="C195" s="90">
        <v>92</v>
      </c>
      <c r="D195" s="84">
        <v>99.5</v>
      </c>
      <c r="E195" s="84">
        <v>94</v>
      </c>
      <c r="F195" s="85">
        <f t="shared" si="3"/>
        <v>285.5</v>
      </c>
      <c r="G195" s="85"/>
    </row>
    <row r="196" spans="1:7">
      <c r="A196" s="7">
        <v>20</v>
      </c>
      <c r="B196" s="87" t="s">
        <v>2042</v>
      </c>
      <c r="C196" s="90">
        <v>93.5</v>
      </c>
      <c r="D196" s="84">
        <v>98.5</v>
      </c>
      <c r="E196" s="84">
        <v>86</v>
      </c>
      <c r="F196" s="85">
        <f t="shared" si="3"/>
        <v>278</v>
      </c>
      <c r="G196" s="85"/>
    </row>
    <row r="197" spans="1:7">
      <c r="A197" s="7">
        <v>21</v>
      </c>
      <c r="B197" s="88" t="s">
        <v>2043</v>
      </c>
      <c r="C197" s="90">
        <v>88.5</v>
      </c>
      <c r="D197" s="84">
        <v>95</v>
      </c>
      <c r="E197" s="84">
        <v>93.5</v>
      </c>
      <c r="F197" s="85">
        <f t="shared" si="3"/>
        <v>277</v>
      </c>
      <c r="G197" s="85"/>
    </row>
    <row r="198" spans="1:7">
      <c r="A198" s="7">
        <v>22</v>
      </c>
      <c r="B198" s="83" t="s">
        <v>2044</v>
      </c>
      <c r="C198" s="90">
        <v>70</v>
      </c>
      <c r="D198" s="84">
        <v>30</v>
      </c>
      <c r="E198" s="84">
        <v>39</v>
      </c>
      <c r="F198" s="85">
        <f t="shared" si="3"/>
        <v>139</v>
      </c>
      <c r="G198" s="85"/>
    </row>
    <row r="199" spans="1:7">
      <c r="A199" s="7">
        <v>23</v>
      </c>
      <c r="B199" s="83" t="s">
        <v>2045</v>
      </c>
      <c r="C199" s="90">
        <v>85</v>
      </c>
      <c r="D199" s="84">
        <v>92</v>
      </c>
      <c r="E199" s="84">
        <v>93.5</v>
      </c>
      <c r="F199" s="85">
        <f t="shared" si="3"/>
        <v>270.5</v>
      </c>
      <c r="G199" s="85"/>
    </row>
    <row r="200" spans="1:7">
      <c r="A200" s="7">
        <v>24</v>
      </c>
      <c r="B200" s="83" t="s">
        <v>2046</v>
      </c>
      <c r="C200" s="90">
        <v>86</v>
      </c>
      <c r="D200" s="84">
        <v>84</v>
      </c>
      <c r="E200" s="84">
        <v>84.5</v>
      </c>
      <c r="F200" s="85">
        <f t="shared" si="3"/>
        <v>254.5</v>
      </c>
      <c r="G200" s="85"/>
    </row>
    <row r="201" s="78" customFormat="1" spans="1:7">
      <c r="A201" s="7">
        <v>25</v>
      </c>
      <c r="B201" s="83" t="s">
        <v>2047</v>
      </c>
      <c r="C201" s="90">
        <v>93</v>
      </c>
      <c r="D201" s="84">
        <v>69.5</v>
      </c>
      <c r="E201" s="84">
        <v>51.5</v>
      </c>
      <c r="F201" s="85">
        <f t="shared" si="3"/>
        <v>214</v>
      </c>
      <c r="G201" s="85"/>
    </row>
    <row r="202" spans="1:7">
      <c r="A202" s="7">
        <v>26</v>
      </c>
      <c r="B202" s="87" t="s">
        <v>2048</v>
      </c>
      <c r="C202" s="90">
        <v>74.5</v>
      </c>
      <c r="D202" s="84">
        <v>59</v>
      </c>
      <c r="E202" s="84">
        <v>49</v>
      </c>
      <c r="F202" s="85">
        <f t="shared" si="3"/>
        <v>182.5</v>
      </c>
      <c r="G202" s="85"/>
    </row>
    <row r="203" spans="1:7">
      <c r="A203" s="7">
        <v>27</v>
      </c>
      <c r="B203" s="83" t="s">
        <v>2049</v>
      </c>
      <c r="C203" s="90">
        <v>96</v>
      </c>
      <c r="D203" s="84">
        <v>90</v>
      </c>
      <c r="E203" s="84">
        <v>91.5</v>
      </c>
      <c r="F203" s="85">
        <f t="shared" si="3"/>
        <v>277.5</v>
      </c>
      <c r="G203" s="85"/>
    </row>
    <row r="204" spans="1:7">
      <c r="A204" s="7">
        <v>28</v>
      </c>
      <c r="B204" s="87" t="s">
        <v>2050</v>
      </c>
      <c r="C204" s="90">
        <v>77</v>
      </c>
      <c r="D204" s="84">
        <v>87</v>
      </c>
      <c r="E204" s="84">
        <v>84.5</v>
      </c>
      <c r="F204" s="85">
        <f t="shared" si="3"/>
        <v>248.5</v>
      </c>
      <c r="G204" s="85"/>
    </row>
    <row r="205" spans="1:7">
      <c r="A205" s="7">
        <v>29</v>
      </c>
      <c r="B205" s="92" t="s">
        <v>2051</v>
      </c>
      <c r="C205" s="90">
        <v>90</v>
      </c>
      <c r="D205" s="84">
        <v>63</v>
      </c>
      <c r="E205" s="84">
        <v>87</v>
      </c>
      <c r="F205" s="85">
        <f t="shared" si="3"/>
        <v>240</v>
      </c>
      <c r="G205" s="85"/>
    </row>
    <row r="206" spans="1:7">
      <c r="A206" s="7">
        <v>30</v>
      </c>
      <c r="B206" s="87" t="s">
        <v>2052</v>
      </c>
      <c r="C206" s="90">
        <v>89.5</v>
      </c>
      <c r="D206" s="84">
        <v>93</v>
      </c>
      <c r="E206" s="84">
        <v>81.5</v>
      </c>
      <c r="F206" s="85">
        <f t="shared" si="3"/>
        <v>264</v>
      </c>
      <c r="G206" s="85"/>
    </row>
    <row r="207" spans="1:7">
      <c r="A207" s="7">
        <v>31</v>
      </c>
      <c r="B207" s="88" t="s">
        <v>2053</v>
      </c>
      <c r="C207" s="90">
        <v>73.5</v>
      </c>
      <c r="D207" s="84">
        <v>88.5</v>
      </c>
      <c r="E207" s="84">
        <v>75.5</v>
      </c>
      <c r="F207" s="85">
        <f t="shared" si="3"/>
        <v>237.5</v>
      </c>
      <c r="G207" s="85"/>
    </row>
    <row r="208" spans="1:7">
      <c r="A208" s="7">
        <v>32</v>
      </c>
      <c r="B208" s="88" t="s">
        <v>2054</v>
      </c>
      <c r="C208" s="90">
        <v>88</v>
      </c>
      <c r="D208" s="84">
        <v>96</v>
      </c>
      <c r="E208" s="84">
        <v>86.5</v>
      </c>
      <c r="F208" s="85">
        <f t="shared" si="3"/>
        <v>270.5</v>
      </c>
      <c r="G208" s="85"/>
    </row>
    <row r="209" spans="1:7">
      <c r="A209" s="7">
        <v>33</v>
      </c>
      <c r="B209" s="88" t="s">
        <v>2055</v>
      </c>
      <c r="C209" s="90">
        <v>70</v>
      </c>
      <c r="D209" s="84">
        <v>87</v>
      </c>
      <c r="E209" s="84">
        <v>47</v>
      </c>
      <c r="F209" s="85">
        <f t="shared" si="3"/>
        <v>204</v>
      </c>
      <c r="G209" s="85"/>
    </row>
    <row r="210" spans="1:7">
      <c r="A210" s="7">
        <v>34</v>
      </c>
      <c r="B210" s="88" t="s">
        <v>2056</v>
      </c>
      <c r="C210" s="90">
        <v>91</v>
      </c>
      <c r="D210" s="84">
        <v>91</v>
      </c>
      <c r="E210" s="84">
        <v>85.5</v>
      </c>
      <c r="F210" s="85">
        <f t="shared" si="3"/>
        <v>267.5</v>
      </c>
      <c r="G210" s="85"/>
    </row>
    <row r="211" spans="1:7">
      <c r="A211" s="7">
        <v>35</v>
      </c>
      <c r="B211" s="88" t="s">
        <v>2057</v>
      </c>
      <c r="C211" s="90">
        <v>93</v>
      </c>
      <c r="D211" s="84">
        <v>96</v>
      </c>
      <c r="E211" s="84">
        <v>86</v>
      </c>
      <c r="F211" s="85">
        <f t="shared" si="3"/>
        <v>275</v>
      </c>
      <c r="G211" s="85"/>
    </row>
    <row r="212" spans="1:7">
      <c r="A212" s="7">
        <v>36</v>
      </c>
      <c r="B212" s="87" t="s">
        <v>2058</v>
      </c>
      <c r="C212" s="90">
        <v>73.5</v>
      </c>
      <c r="D212" s="84">
        <v>84.5</v>
      </c>
      <c r="E212" s="84">
        <v>70</v>
      </c>
      <c r="F212" s="85">
        <f t="shared" si="3"/>
        <v>228</v>
      </c>
      <c r="G212" s="85"/>
    </row>
    <row r="213" spans="1:7">
      <c r="A213" s="7">
        <v>37</v>
      </c>
      <c r="B213" s="83" t="s">
        <v>2059</v>
      </c>
      <c r="C213" s="90">
        <v>92</v>
      </c>
      <c r="D213" s="84">
        <v>94.5</v>
      </c>
      <c r="E213" s="84">
        <v>94</v>
      </c>
      <c r="F213" s="85">
        <f t="shared" si="3"/>
        <v>280.5</v>
      </c>
      <c r="G213" s="85"/>
    </row>
    <row r="214" spans="1:7">
      <c r="A214" s="7">
        <v>38</v>
      </c>
      <c r="B214" s="45" t="s">
        <v>2060</v>
      </c>
      <c r="C214" s="95">
        <v>97</v>
      </c>
      <c r="D214" s="96">
        <v>100</v>
      </c>
      <c r="E214" s="84">
        <v>92</v>
      </c>
      <c r="F214" s="85">
        <f t="shared" si="3"/>
        <v>289</v>
      </c>
      <c r="G214" s="85"/>
    </row>
    <row r="215" spans="1:7">
      <c r="A215" s="7">
        <v>39</v>
      </c>
      <c r="B215" s="92" t="s">
        <v>2061</v>
      </c>
      <c r="C215" s="95">
        <v>52</v>
      </c>
      <c r="D215" s="96">
        <v>67.5</v>
      </c>
      <c r="E215" s="84">
        <v>39.5</v>
      </c>
      <c r="F215" s="85">
        <f t="shared" si="3"/>
        <v>159</v>
      </c>
      <c r="G215" s="85"/>
    </row>
    <row r="216" spans="1:7">
      <c r="A216" s="7">
        <v>40</v>
      </c>
      <c r="B216" s="88" t="s">
        <v>2062</v>
      </c>
      <c r="C216" s="95">
        <v>86.5</v>
      </c>
      <c r="D216" s="96">
        <v>94.5</v>
      </c>
      <c r="E216" s="84">
        <v>71</v>
      </c>
      <c r="F216" s="85">
        <f t="shared" si="3"/>
        <v>252</v>
      </c>
      <c r="G216" s="85"/>
    </row>
    <row r="217" spans="1:7">
      <c r="A217" s="7">
        <v>41</v>
      </c>
      <c r="B217" s="88" t="s">
        <v>2063</v>
      </c>
      <c r="C217" s="95">
        <v>85.5</v>
      </c>
      <c r="D217" s="96">
        <v>93</v>
      </c>
      <c r="E217" s="84">
        <v>89.5</v>
      </c>
      <c r="F217" s="85">
        <f t="shared" si="3"/>
        <v>268</v>
      </c>
      <c r="G217" s="85"/>
    </row>
    <row r="218" spans="1:7">
      <c r="A218" s="7">
        <v>42</v>
      </c>
      <c r="B218" s="91" t="s">
        <v>2064</v>
      </c>
      <c r="C218" s="96">
        <v>87.5</v>
      </c>
      <c r="D218" s="96">
        <v>98.5</v>
      </c>
      <c r="E218" s="84">
        <v>87.5</v>
      </c>
      <c r="F218" s="85">
        <f t="shared" si="3"/>
        <v>273.5</v>
      </c>
      <c r="G218" s="85"/>
    </row>
    <row r="219" spans="1:7">
      <c r="A219" s="7">
        <v>43</v>
      </c>
      <c r="B219" s="119" t="s">
        <v>2065</v>
      </c>
      <c r="C219" s="96">
        <v>93</v>
      </c>
      <c r="D219" s="96">
        <v>86.5</v>
      </c>
      <c r="E219" s="84">
        <v>77</v>
      </c>
      <c r="F219" s="85">
        <f t="shared" si="3"/>
        <v>256.5</v>
      </c>
      <c r="G219" s="85"/>
    </row>
    <row r="220" spans="1:7">
      <c r="A220" s="7">
        <v>44</v>
      </c>
      <c r="B220" s="119" t="s">
        <v>2066</v>
      </c>
      <c r="C220" s="96">
        <v>52</v>
      </c>
      <c r="D220" s="96">
        <v>27</v>
      </c>
      <c r="E220" s="84">
        <v>23</v>
      </c>
      <c r="F220" s="85">
        <f t="shared" si="3"/>
        <v>102</v>
      </c>
      <c r="G220" s="82" t="s">
        <v>738</v>
      </c>
    </row>
    <row r="221" spans="1:7">
      <c r="A221" s="7">
        <v>45</v>
      </c>
      <c r="B221" s="120"/>
      <c r="C221" s="85"/>
      <c r="D221" s="85"/>
      <c r="E221" s="85"/>
      <c r="F221" s="85"/>
      <c r="G221" s="85"/>
    </row>
    <row r="222" spans="1:7">
      <c r="A222" s="98" t="s">
        <v>90</v>
      </c>
      <c r="B222" s="99"/>
      <c r="C222" s="7">
        <f>SUM(C177:C221)</f>
        <v>3598</v>
      </c>
      <c r="D222" s="7">
        <f>SUM(D177:D221)</f>
        <v>3624.5</v>
      </c>
      <c r="E222" s="7">
        <f>SUM(E177:E221)</f>
        <v>3242</v>
      </c>
      <c r="F222" s="7"/>
      <c r="G222" s="85"/>
    </row>
    <row r="223" spans="1:7">
      <c r="A223" s="100" t="s">
        <v>91</v>
      </c>
      <c r="B223" s="101"/>
      <c r="C223" s="102">
        <f>AVERAGE(C177:C221)</f>
        <v>83.6744186046512</v>
      </c>
      <c r="D223" s="102">
        <f>AVERAGE(D177:D221)</f>
        <v>84.2906976744186</v>
      </c>
      <c r="E223" s="102">
        <f>AVERAGE(E177:E221)</f>
        <v>75.3953488372093</v>
      </c>
      <c r="F223" s="102">
        <f>AVERAGE(F177:F221)</f>
        <v>243.360465116279</v>
      </c>
      <c r="G223" s="85"/>
    </row>
    <row r="224" spans="1:7">
      <c r="A224" s="100" t="s">
        <v>200</v>
      </c>
      <c r="B224" s="101"/>
      <c r="C224" s="103">
        <f>COUNTIFS(C177:C221,"&gt;=80")</f>
        <v>30</v>
      </c>
      <c r="D224" s="103">
        <f>COUNTIFS(D177:D221,"&gt;=80")</f>
        <v>34</v>
      </c>
      <c r="E224" s="103">
        <f>COUNTIFS(E177:E221,"&gt;=80")</f>
        <v>24</v>
      </c>
      <c r="F224" s="103">
        <f>COUNTIFS(F176:F221,"&gt;=80")</f>
        <v>43</v>
      </c>
      <c r="G224" s="85"/>
    </row>
    <row r="225" spans="1:7">
      <c r="A225" s="100" t="s">
        <v>1928</v>
      </c>
      <c r="B225" s="101"/>
      <c r="C225" s="103">
        <f>COUNTIFS(C177:C221,"&gt;=70",C177:C221,"&lt;80")</f>
        <v>9</v>
      </c>
      <c r="D225" s="103">
        <f>COUNTIFS(D177:D221,"&gt;=70",D177:D221,"&lt;80")</f>
        <v>2</v>
      </c>
      <c r="E225" s="103">
        <f>COUNTIFS(E177:E221,"&gt;=70",E177:E221,"&lt;80")</f>
        <v>8</v>
      </c>
      <c r="F225" s="103">
        <f>COUNTIFS(F177:F221,"&gt;=70",F177:F221,"&lt;80")</f>
        <v>0</v>
      </c>
      <c r="G225" s="85"/>
    </row>
    <row r="226" spans="1:7">
      <c r="A226" s="100" t="s">
        <v>1929</v>
      </c>
      <c r="B226" s="101"/>
      <c r="C226" s="103">
        <f>COUNTIFS(C177:C221,"&gt;=60",C177:C221,"&lt;70")</f>
        <v>2</v>
      </c>
      <c r="D226" s="103">
        <f>COUNTIFS(D177:D221,"&gt;=60",D177:D221,"&lt;70")</f>
        <v>3</v>
      </c>
      <c r="E226" s="103">
        <f>COUNTIFS(E177:E221,"&gt;=60",E177:E221,"&lt;70")</f>
        <v>2</v>
      </c>
      <c r="F226" s="103">
        <f>COUNTIFS(F177:F221,"&gt;=60",F177:F221,"&lt;70")</f>
        <v>0</v>
      </c>
      <c r="G226" s="85"/>
    </row>
    <row r="227" spans="1:7">
      <c r="A227" s="100" t="s">
        <v>1577</v>
      </c>
      <c r="B227" s="101"/>
      <c r="C227" s="103">
        <f>COUNTIFS(C177:C221,"&lt;60")</f>
        <v>2</v>
      </c>
      <c r="D227" s="103">
        <f>COUNTIFS(D177:D221,"&lt;60")</f>
        <v>4</v>
      </c>
      <c r="E227" s="103">
        <f>COUNTIFS(E177:E221,"&lt;60")</f>
        <v>9</v>
      </c>
      <c r="F227" s="103">
        <f>COUNTIFS(F177:F221,"&lt;60")</f>
        <v>0</v>
      </c>
      <c r="G227" s="85"/>
    </row>
    <row r="228" spans="1:7">
      <c r="A228" s="98" t="s">
        <v>96</v>
      </c>
      <c r="B228" s="99"/>
      <c r="C228" s="53">
        <f>C224/SUM(C224:C227)</f>
        <v>0.697674418604651</v>
      </c>
      <c r="D228" s="53">
        <f>D224/SUM(D224:D227)</f>
        <v>0.790697674418605</v>
      </c>
      <c r="E228" s="53">
        <f>E224/SUM(E224:E227)</f>
        <v>0.558139534883721</v>
      </c>
      <c r="F228" s="53">
        <f>F224/SUM(F224:F227)</f>
        <v>1</v>
      </c>
      <c r="G228" s="85"/>
    </row>
    <row r="229" spans="1:7">
      <c r="A229" s="100" t="s">
        <v>97</v>
      </c>
      <c r="B229" s="101"/>
      <c r="C229" s="53">
        <f>SUM(C224:C226)/SUM(C224:C227)</f>
        <v>0.953488372093023</v>
      </c>
      <c r="D229" s="53">
        <f>SUM(D224:D226)/SUM(D224:D227)</f>
        <v>0.906976744186047</v>
      </c>
      <c r="E229" s="53">
        <f>SUM(E224:E226)/SUM(E224:E227)</f>
        <v>0.790697674418605</v>
      </c>
      <c r="F229" s="53"/>
      <c r="G229" s="85"/>
    </row>
    <row r="230" spans="1:7">
      <c r="A230" s="100" t="s">
        <v>98</v>
      </c>
      <c r="B230" s="101"/>
      <c r="C230" s="21">
        <f>STDEV(C177:C221)</f>
        <v>11.0366724847158</v>
      </c>
      <c r="D230" s="21">
        <f>STDEV(D177:D221)</f>
        <v>18.0522497470601</v>
      </c>
      <c r="E230" s="21">
        <f>STDEV(E177:E221)</f>
        <v>19.6100551647845</v>
      </c>
      <c r="F230" s="21">
        <f>STDEV(F177:F221)</f>
        <v>45.2663184968107</v>
      </c>
      <c r="G230" s="85"/>
    </row>
    <row r="231" spans="1:5">
      <c r="A231" s="93"/>
      <c r="B231" s="93"/>
      <c r="C231" s="56"/>
      <c r="D231" s="56"/>
      <c r="E231" s="35"/>
    </row>
    <row r="232" spans="1:6">
      <c r="A232" s="35"/>
      <c r="B232" s="35"/>
      <c r="C232" s="35"/>
      <c r="D232" s="35"/>
      <c r="E232" s="35"/>
      <c r="F232" s="35"/>
    </row>
    <row r="233" ht="20.25" spans="1:7">
      <c r="A233" s="107" t="s">
        <v>2067</v>
      </c>
      <c r="B233" s="108"/>
      <c r="C233" s="107"/>
      <c r="D233" s="107"/>
      <c r="E233" s="107"/>
      <c r="F233" s="107"/>
      <c r="G233" s="108"/>
    </row>
    <row r="234" spans="1:7">
      <c r="A234" s="7" t="s">
        <v>245</v>
      </c>
      <c r="B234" s="81" t="s">
        <v>246</v>
      </c>
      <c r="C234" s="82" t="s">
        <v>247</v>
      </c>
      <c r="D234" s="82" t="s">
        <v>248</v>
      </c>
      <c r="E234" s="82" t="s">
        <v>249</v>
      </c>
      <c r="F234" s="82" t="s">
        <v>250</v>
      </c>
      <c r="G234" s="82" t="s">
        <v>647</v>
      </c>
    </row>
    <row r="235" spans="1:7">
      <c r="A235" s="7">
        <v>1</v>
      </c>
      <c r="B235" s="87" t="s">
        <v>2068</v>
      </c>
      <c r="C235" s="84">
        <v>27</v>
      </c>
      <c r="D235" s="84">
        <v>22</v>
      </c>
      <c r="E235" s="84">
        <v>28</v>
      </c>
      <c r="F235" s="85">
        <f>C235+D235+E235</f>
        <v>77</v>
      </c>
      <c r="G235" s="85"/>
    </row>
    <row r="236" spans="1:7">
      <c r="A236" s="7">
        <v>2</v>
      </c>
      <c r="B236" s="87" t="s">
        <v>2069</v>
      </c>
      <c r="C236" s="84">
        <v>90</v>
      </c>
      <c r="D236" s="84">
        <v>92.5</v>
      </c>
      <c r="E236" s="84">
        <v>80</v>
      </c>
      <c r="F236" s="85">
        <f t="shared" ref="F236:F279" si="4">C236+D236+E236</f>
        <v>262.5</v>
      </c>
      <c r="G236" s="85"/>
    </row>
    <row r="237" spans="1:7">
      <c r="A237" s="7">
        <v>3</v>
      </c>
      <c r="B237" s="87" t="s">
        <v>2070</v>
      </c>
      <c r="C237" s="84">
        <v>79</v>
      </c>
      <c r="D237" s="84">
        <v>76</v>
      </c>
      <c r="E237" s="84">
        <v>67</v>
      </c>
      <c r="F237" s="85">
        <f t="shared" si="4"/>
        <v>222</v>
      </c>
      <c r="G237" s="85"/>
    </row>
    <row r="238" spans="1:7">
      <c r="A238" s="7">
        <v>4</v>
      </c>
      <c r="B238" s="110" t="s">
        <v>2071</v>
      </c>
      <c r="C238" s="84">
        <v>95.5</v>
      </c>
      <c r="D238" s="84">
        <v>99</v>
      </c>
      <c r="E238" s="84">
        <v>95</v>
      </c>
      <c r="F238" s="85">
        <f t="shared" si="4"/>
        <v>289.5</v>
      </c>
      <c r="G238" s="85"/>
    </row>
    <row r="239" spans="1:7">
      <c r="A239" s="7">
        <v>5</v>
      </c>
      <c r="B239" s="87" t="s">
        <v>2072</v>
      </c>
      <c r="C239" s="84">
        <v>97.5</v>
      </c>
      <c r="D239" s="84">
        <v>98</v>
      </c>
      <c r="E239" s="84">
        <v>91</v>
      </c>
      <c r="F239" s="85">
        <f t="shared" si="4"/>
        <v>286.5</v>
      </c>
      <c r="G239" s="85"/>
    </row>
    <row r="240" spans="1:7">
      <c r="A240" s="7">
        <v>6</v>
      </c>
      <c r="B240" s="110" t="s">
        <v>2073</v>
      </c>
      <c r="C240" s="84">
        <v>80.5</v>
      </c>
      <c r="D240" s="84">
        <v>89</v>
      </c>
      <c r="E240" s="84">
        <v>75.5</v>
      </c>
      <c r="F240" s="85">
        <f t="shared" si="4"/>
        <v>245</v>
      </c>
      <c r="G240" s="85"/>
    </row>
    <row r="241" spans="1:7">
      <c r="A241" s="7">
        <v>7</v>
      </c>
      <c r="B241" s="110" t="s">
        <v>2074</v>
      </c>
      <c r="C241" s="84">
        <v>62</v>
      </c>
      <c r="D241" s="84">
        <v>87</v>
      </c>
      <c r="E241" s="84">
        <v>58</v>
      </c>
      <c r="F241" s="85">
        <f t="shared" si="4"/>
        <v>207</v>
      </c>
      <c r="G241" s="85"/>
    </row>
    <row r="242" spans="1:7">
      <c r="A242" s="7">
        <v>8</v>
      </c>
      <c r="B242" s="87" t="s">
        <v>2075</v>
      </c>
      <c r="C242" s="84">
        <v>89</v>
      </c>
      <c r="D242" s="84">
        <v>95</v>
      </c>
      <c r="E242" s="84">
        <v>95.5</v>
      </c>
      <c r="F242" s="85">
        <f t="shared" si="4"/>
        <v>279.5</v>
      </c>
      <c r="G242" s="85"/>
    </row>
    <row r="243" spans="1:7">
      <c r="A243" s="7">
        <v>9</v>
      </c>
      <c r="B243" s="87" t="s">
        <v>2076</v>
      </c>
      <c r="C243" s="84">
        <v>94</v>
      </c>
      <c r="D243" s="84">
        <v>99</v>
      </c>
      <c r="E243" s="84">
        <v>90.5</v>
      </c>
      <c r="F243" s="85">
        <f t="shared" si="4"/>
        <v>283.5</v>
      </c>
      <c r="G243" s="85"/>
    </row>
    <row r="244" spans="1:7">
      <c r="A244" s="7">
        <v>10</v>
      </c>
      <c r="B244" s="87" t="s">
        <v>2077</v>
      </c>
      <c r="C244" s="84">
        <v>91</v>
      </c>
      <c r="D244" s="84">
        <v>95</v>
      </c>
      <c r="E244" s="84">
        <v>94.5</v>
      </c>
      <c r="F244" s="85">
        <f t="shared" si="4"/>
        <v>280.5</v>
      </c>
      <c r="G244" s="85"/>
    </row>
    <row r="245" spans="1:7">
      <c r="A245" s="7">
        <v>11</v>
      </c>
      <c r="B245" s="87" t="s">
        <v>2078</v>
      </c>
      <c r="C245" s="84">
        <v>98</v>
      </c>
      <c r="D245" s="84">
        <v>94.5</v>
      </c>
      <c r="E245" s="84">
        <v>98</v>
      </c>
      <c r="F245" s="85">
        <f t="shared" si="4"/>
        <v>290.5</v>
      </c>
      <c r="G245" s="85"/>
    </row>
    <row r="246" spans="1:7">
      <c r="A246" s="7">
        <v>12</v>
      </c>
      <c r="B246" s="87" t="s">
        <v>2079</v>
      </c>
      <c r="C246" s="90">
        <v>86.5</v>
      </c>
      <c r="D246" s="84">
        <v>73</v>
      </c>
      <c r="E246" s="84">
        <v>85.5</v>
      </c>
      <c r="F246" s="85">
        <f t="shared" si="4"/>
        <v>245</v>
      </c>
      <c r="G246" s="85"/>
    </row>
    <row r="247" spans="1:7">
      <c r="A247" s="7">
        <v>13</v>
      </c>
      <c r="B247" s="87" t="s">
        <v>2080</v>
      </c>
      <c r="C247" s="90">
        <v>94.5</v>
      </c>
      <c r="D247" s="84">
        <v>91.5</v>
      </c>
      <c r="E247" s="84">
        <v>96</v>
      </c>
      <c r="F247" s="85">
        <f t="shared" si="4"/>
        <v>282</v>
      </c>
      <c r="G247" s="85"/>
    </row>
    <row r="248" spans="1:7">
      <c r="A248" s="7">
        <v>14</v>
      </c>
      <c r="B248" s="110" t="s">
        <v>2081</v>
      </c>
      <c r="C248" s="90">
        <v>95.5</v>
      </c>
      <c r="D248" s="84">
        <v>83.5</v>
      </c>
      <c r="E248" s="84">
        <v>94</v>
      </c>
      <c r="F248" s="85">
        <f t="shared" si="4"/>
        <v>273</v>
      </c>
      <c r="G248" s="85"/>
    </row>
    <row r="249" spans="1:7">
      <c r="A249" s="7">
        <v>15</v>
      </c>
      <c r="B249" s="87" t="s">
        <v>2082</v>
      </c>
      <c r="C249" s="90">
        <v>90</v>
      </c>
      <c r="D249" s="84">
        <v>97.5</v>
      </c>
      <c r="E249" s="84">
        <v>91.5</v>
      </c>
      <c r="F249" s="85">
        <f t="shared" si="4"/>
        <v>279</v>
      </c>
      <c r="G249" s="85"/>
    </row>
    <row r="250" spans="1:7">
      <c r="A250" s="7">
        <v>16</v>
      </c>
      <c r="B250" s="87" t="s">
        <v>2083</v>
      </c>
      <c r="C250" s="90">
        <v>89.5</v>
      </c>
      <c r="D250" s="84">
        <v>89</v>
      </c>
      <c r="E250" s="84">
        <v>95</v>
      </c>
      <c r="F250" s="85">
        <f t="shared" si="4"/>
        <v>273.5</v>
      </c>
      <c r="G250" s="85"/>
    </row>
    <row r="251" spans="1:7">
      <c r="A251" s="7">
        <v>17</v>
      </c>
      <c r="B251" s="87" t="s">
        <v>2084</v>
      </c>
      <c r="C251" s="90">
        <v>88</v>
      </c>
      <c r="D251" s="84">
        <v>67.5</v>
      </c>
      <c r="E251" s="84">
        <v>61</v>
      </c>
      <c r="F251" s="85">
        <f t="shared" si="4"/>
        <v>216.5</v>
      </c>
      <c r="G251" s="85"/>
    </row>
    <row r="252" spans="1:7">
      <c r="A252" s="7">
        <v>18</v>
      </c>
      <c r="B252" s="110" t="s">
        <v>2085</v>
      </c>
      <c r="C252" s="90">
        <v>90</v>
      </c>
      <c r="D252" s="84">
        <v>89.5</v>
      </c>
      <c r="E252" s="84">
        <v>79.5</v>
      </c>
      <c r="F252" s="85">
        <f t="shared" si="4"/>
        <v>259</v>
      </c>
      <c r="G252" s="85"/>
    </row>
    <row r="253" spans="1:7">
      <c r="A253" s="7">
        <v>19</v>
      </c>
      <c r="B253" s="87" t="s">
        <v>2086</v>
      </c>
      <c r="C253" s="90">
        <v>75</v>
      </c>
      <c r="D253" s="84">
        <v>81.5</v>
      </c>
      <c r="E253" s="84">
        <v>50</v>
      </c>
      <c r="F253" s="85">
        <f t="shared" si="4"/>
        <v>206.5</v>
      </c>
      <c r="G253" s="85"/>
    </row>
    <row r="254" spans="1:7">
      <c r="A254" s="7">
        <v>20</v>
      </c>
      <c r="B254" s="87" t="s">
        <v>2087</v>
      </c>
      <c r="C254" s="90">
        <v>76</v>
      </c>
      <c r="D254" s="84">
        <v>83.5</v>
      </c>
      <c r="E254" s="84">
        <v>49</v>
      </c>
      <c r="F254" s="85">
        <f t="shared" si="4"/>
        <v>208.5</v>
      </c>
      <c r="G254" s="85"/>
    </row>
    <row r="255" spans="1:7">
      <c r="A255" s="7">
        <v>21</v>
      </c>
      <c r="B255" s="110" t="s">
        <v>2088</v>
      </c>
      <c r="C255" s="90">
        <v>93.5</v>
      </c>
      <c r="D255" s="84">
        <v>92</v>
      </c>
      <c r="E255" s="84">
        <v>87</v>
      </c>
      <c r="F255" s="85">
        <f t="shared" si="4"/>
        <v>272.5</v>
      </c>
      <c r="G255" s="85"/>
    </row>
    <row r="256" spans="1:7">
      <c r="A256" s="7">
        <v>22</v>
      </c>
      <c r="B256" s="87" t="s">
        <v>2089</v>
      </c>
      <c r="C256" s="90">
        <v>89.5</v>
      </c>
      <c r="D256" s="84">
        <v>97</v>
      </c>
      <c r="E256" s="84">
        <v>96</v>
      </c>
      <c r="F256" s="85">
        <f t="shared" si="4"/>
        <v>282.5</v>
      </c>
      <c r="G256" s="85"/>
    </row>
    <row r="257" spans="1:7">
      <c r="A257" s="7">
        <v>23</v>
      </c>
      <c r="B257" s="87" t="s">
        <v>2090</v>
      </c>
      <c r="C257" s="90">
        <v>86</v>
      </c>
      <c r="D257" s="84">
        <v>80</v>
      </c>
      <c r="E257" s="84">
        <v>77.5</v>
      </c>
      <c r="F257" s="85">
        <f t="shared" si="4"/>
        <v>243.5</v>
      </c>
      <c r="G257" s="85"/>
    </row>
    <row r="258" spans="1:7">
      <c r="A258" s="7">
        <v>24</v>
      </c>
      <c r="B258" s="110" t="s">
        <v>2091</v>
      </c>
      <c r="C258" s="90">
        <v>59</v>
      </c>
      <c r="D258" s="84">
        <v>95</v>
      </c>
      <c r="E258" s="84">
        <v>55</v>
      </c>
      <c r="F258" s="85">
        <f t="shared" si="4"/>
        <v>209</v>
      </c>
      <c r="G258" s="85"/>
    </row>
    <row r="259" spans="1:7">
      <c r="A259" s="7">
        <v>25</v>
      </c>
      <c r="B259" s="112" t="s">
        <v>2092</v>
      </c>
      <c r="C259" s="90">
        <v>4</v>
      </c>
      <c r="D259" s="84">
        <v>50</v>
      </c>
      <c r="E259" s="84">
        <v>33</v>
      </c>
      <c r="F259" s="85">
        <f t="shared" si="4"/>
        <v>87</v>
      </c>
      <c r="G259" s="85"/>
    </row>
    <row r="260" spans="1:7">
      <c r="A260" s="7">
        <v>26</v>
      </c>
      <c r="B260" s="87" t="s">
        <v>2093</v>
      </c>
      <c r="C260" s="90">
        <v>90</v>
      </c>
      <c r="D260" s="84">
        <v>99</v>
      </c>
      <c r="E260" s="84">
        <v>94.5</v>
      </c>
      <c r="F260" s="85">
        <f t="shared" si="4"/>
        <v>283.5</v>
      </c>
      <c r="G260" s="85"/>
    </row>
    <row r="261" spans="1:7">
      <c r="A261" s="7">
        <v>27</v>
      </c>
      <c r="B261" s="87" t="s">
        <v>2094</v>
      </c>
      <c r="C261" s="90">
        <v>88</v>
      </c>
      <c r="D261" s="84">
        <v>92.5</v>
      </c>
      <c r="E261" s="84">
        <v>85.5</v>
      </c>
      <c r="F261" s="85">
        <f t="shared" si="4"/>
        <v>266</v>
      </c>
      <c r="G261" s="85"/>
    </row>
    <row r="262" spans="1:7">
      <c r="A262" s="7">
        <v>28</v>
      </c>
      <c r="B262" s="87" t="s">
        <v>2095</v>
      </c>
      <c r="C262" s="90">
        <v>51</v>
      </c>
      <c r="D262" s="84">
        <v>72</v>
      </c>
      <c r="E262" s="84">
        <v>46</v>
      </c>
      <c r="F262" s="85">
        <f t="shared" si="4"/>
        <v>169</v>
      </c>
      <c r="G262" s="85"/>
    </row>
    <row r="263" spans="1:7">
      <c r="A263" s="7">
        <v>29</v>
      </c>
      <c r="B263" s="87" t="s">
        <v>2096</v>
      </c>
      <c r="C263" s="90">
        <v>78</v>
      </c>
      <c r="D263" s="84">
        <v>95</v>
      </c>
      <c r="E263" s="84">
        <v>61.5</v>
      </c>
      <c r="F263" s="85">
        <f t="shared" si="4"/>
        <v>234.5</v>
      </c>
      <c r="G263" s="85"/>
    </row>
    <row r="264" spans="1:7">
      <c r="A264" s="7">
        <v>30</v>
      </c>
      <c r="B264" s="110" t="s">
        <v>2097</v>
      </c>
      <c r="C264" s="90">
        <v>92</v>
      </c>
      <c r="D264" s="84">
        <v>97.5</v>
      </c>
      <c r="E264" s="84">
        <v>81.5</v>
      </c>
      <c r="F264" s="85">
        <f t="shared" si="4"/>
        <v>271</v>
      </c>
      <c r="G264" s="85"/>
    </row>
    <row r="265" spans="1:7">
      <c r="A265" s="7">
        <v>31</v>
      </c>
      <c r="B265" s="110" t="s">
        <v>2098</v>
      </c>
      <c r="C265" s="90">
        <v>84</v>
      </c>
      <c r="D265" s="84">
        <v>98.5</v>
      </c>
      <c r="E265" s="84">
        <v>83</v>
      </c>
      <c r="F265" s="85">
        <f t="shared" si="4"/>
        <v>265.5</v>
      </c>
      <c r="G265" s="85"/>
    </row>
    <row r="266" spans="1:7">
      <c r="A266" s="7">
        <v>32</v>
      </c>
      <c r="B266" s="87" t="s">
        <v>2099</v>
      </c>
      <c r="C266" s="90">
        <v>86</v>
      </c>
      <c r="D266" s="84">
        <v>89.5</v>
      </c>
      <c r="E266" s="84">
        <v>81</v>
      </c>
      <c r="F266" s="85">
        <f t="shared" si="4"/>
        <v>256.5</v>
      </c>
      <c r="G266" s="85"/>
    </row>
    <row r="267" spans="1:7">
      <c r="A267" s="7">
        <v>33</v>
      </c>
      <c r="B267" s="110" t="s">
        <v>2100</v>
      </c>
      <c r="C267" s="90">
        <v>66.5</v>
      </c>
      <c r="D267" s="84">
        <v>89.5</v>
      </c>
      <c r="E267" s="84">
        <v>56</v>
      </c>
      <c r="F267" s="85">
        <f t="shared" si="4"/>
        <v>212</v>
      </c>
      <c r="G267" s="85"/>
    </row>
    <row r="268" spans="1:7">
      <c r="A268" s="7">
        <v>34</v>
      </c>
      <c r="B268" s="87" t="s">
        <v>2101</v>
      </c>
      <c r="C268" s="90">
        <v>85.5</v>
      </c>
      <c r="D268" s="84">
        <v>90.5</v>
      </c>
      <c r="E268" s="84">
        <v>70</v>
      </c>
      <c r="F268" s="85">
        <f t="shared" si="4"/>
        <v>246</v>
      </c>
      <c r="G268" s="85"/>
    </row>
    <row r="269" spans="1:7">
      <c r="A269" s="7">
        <v>35</v>
      </c>
      <c r="B269" s="87" t="s">
        <v>2102</v>
      </c>
      <c r="C269" s="90">
        <v>91</v>
      </c>
      <c r="D269" s="84">
        <v>93</v>
      </c>
      <c r="E269" s="84">
        <v>69</v>
      </c>
      <c r="F269" s="85">
        <f t="shared" si="4"/>
        <v>253</v>
      </c>
      <c r="G269" s="85"/>
    </row>
    <row r="270" spans="1:7">
      <c r="A270" s="7">
        <v>36</v>
      </c>
      <c r="B270" s="87" t="s">
        <v>2103</v>
      </c>
      <c r="C270" s="90">
        <v>93</v>
      </c>
      <c r="D270" s="84">
        <v>99</v>
      </c>
      <c r="E270" s="84">
        <v>75.5</v>
      </c>
      <c r="F270" s="85">
        <f t="shared" si="4"/>
        <v>267.5</v>
      </c>
      <c r="G270" s="85"/>
    </row>
    <row r="271" spans="1:7">
      <c r="A271" s="7">
        <v>37</v>
      </c>
      <c r="B271" s="94" t="s">
        <v>2104</v>
      </c>
      <c r="C271" s="90">
        <v>60.5</v>
      </c>
      <c r="D271" s="84">
        <v>76.5</v>
      </c>
      <c r="E271" s="84">
        <v>85</v>
      </c>
      <c r="F271" s="85">
        <f t="shared" si="4"/>
        <v>222</v>
      </c>
      <c r="G271" s="85"/>
    </row>
    <row r="272" spans="1:7">
      <c r="A272" s="7">
        <v>38</v>
      </c>
      <c r="B272" s="87" t="s">
        <v>2105</v>
      </c>
      <c r="C272" s="90">
        <v>67</v>
      </c>
      <c r="D272" s="84">
        <v>78</v>
      </c>
      <c r="E272" s="84">
        <v>52.5</v>
      </c>
      <c r="F272" s="85">
        <f t="shared" si="4"/>
        <v>197.5</v>
      </c>
      <c r="G272" s="85"/>
    </row>
    <row r="273" spans="1:7">
      <c r="A273" s="7">
        <v>39</v>
      </c>
      <c r="B273" s="87" t="s">
        <v>2106</v>
      </c>
      <c r="C273" s="95">
        <v>85</v>
      </c>
      <c r="D273" s="96">
        <v>83</v>
      </c>
      <c r="E273" s="84">
        <v>80</v>
      </c>
      <c r="F273" s="85">
        <f t="shared" si="4"/>
        <v>248</v>
      </c>
      <c r="G273" s="85"/>
    </row>
    <row r="274" spans="1:7">
      <c r="A274" s="7">
        <v>40</v>
      </c>
      <c r="B274" s="87" t="s">
        <v>2107</v>
      </c>
      <c r="C274" s="95">
        <v>84</v>
      </c>
      <c r="D274" s="96">
        <v>84.5</v>
      </c>
      <c r="E274" s="84">
        <v>82.5</v>
      </c>
      <c r="F274" s="85">
        <f t="shared" si="4"/>
        <v>251</v>
      </c>
      <c r="G274" s="85"/>
    </row>
    <row r="275" spans="1:7">
      <c r="A275" s="7">
        <v>41</v>
      </c>
      <c r="B275" s="87" t="s">
        <v>2108</v>
      </c>
      <c r="C275" s="95">
        <v>68.5</v>
      </c>
      <c r="D275" s="96">
        <v>81.5</v>
      </c>
      <c r="E275" s="84">
        <v>50</v>
      </c>
      <c r="F275" s="85">
        <f t="shared" si="4"/>
        <v>200</v>
      </c>
      <c r="G275" s="85"/>
    </row>
    <row r="276" spans="1:7">
      <c r="A276" s="7">
        <v>42</v>
      </c>
      <c r="B276" s="87" t="s">
        <v>2109</v>
      </c>
      <c r="C276" s="95">
        <v>79</v>
      </c>
      <c r="D276" s="96">
        <v>92</v>
      </c>
      <c r="E276" s="84">
        <v>84</v>
      </c>
      <c r="F276" s="85">
        <f t="shared" si="4"/>
        <v>255</v>
      </c>
      <c r="G276" s="85"/>
    </row>
    <row r="277" spans="1:7">
      <c r="A277" s="7">
        <v>43</v>
      </c>
      <c r="B277" s="91" t="s">
        <v>2110</v>
      </c>
      <c r="C277" s="96">
        <v>99.5</v>
      </c>
      <c r="D277" s="96">
        <v>99</v>
      </c>
      <c r="E277" s="84">
        <v>98</v>
      </c>
      <c r="F277" s="85">
        <f t="shared" si="4"/>
        <v>296.5</v>
      </c>
      <c r="G277" s="85"/>
    </row>
    <row r="278" spans="1:7">
      <c r="A278" s="7">
        <v>44</v>
      </c>
      <c r="B278" s="121" t="s">
        <v>2111</v>
      </c>
      <c r="C278" s="96">
        <v>83.5</v>
      </c>
      <c r="D278" s="96">
        <v>83.5</v>
      </c>
      <c r="E278" s="84">
        <v>65.5</v>
      </c>
      <c r="F278" s="85">
        <f t="shared" si="4"/>
        <v>232.5</v>
      </c>
      <c r="G278" s="85"/>
    </row>
    <row r="279" spans="1:7">
      <c r="A279" s="7">
        <v>45</v>
      </c>
      <c r="B279" s="121" t="s">
        <v>2112</v>
      </c>
      <c r="C279" s="96">
        <v>81</v>
      </c>
      <c r="D279" s="96">
        <v>84</v>
      </c>
      <c r="E279" s="84">
        <v>54.5</v>
      </c>
      <c r="F279" s="85">
        <f t="shared" si="4"/>
        <v>219.5</v>
      </c>
      <c r="G279" s="82" t="s">
        <v>738</v>
      </c>
    </row>
    <row r="280" spans="1:7">
      <c r="A280" s="98" t="s">
        <v>90</v>
      </c>
      <c r="B280" s="99"/>
      <c r="C280" s="7">
        <f>SUM(C235:C279)</f>
        <v>3633.5</v>
      </c>
      <c r="D280" s="7">
        <f>SUM(D235:D279)</f>
        <v>3895.5</v>
      </c>
      <c r="E280" s="7">
        <f>SUM(E235:E279)</f>
        <v>3378.5</v>
      </c>
      <c r="F280" s="7"/>
      <c r="G280" s="85"/>
    </row>
    <row r="281" spans="1:7">
      <c r="A281" s="100" t="s">
        <v>91</v>
      </c>
      <c r="B281" s="101"/>
      <c r="C281" s="102">
        <f>AVERAGE(C235:C279)</f>
        <v>80.7444444444445</v>
      </c>
      <c r="D281" s="102">
        <f>AVERAGE(D235:D279)</f>
        <v>86.5666666666667</v>
      </c>
      <c r="E281" s="102">
        <f>AVERAGE(E235:E279)</f>
        <v>75.0777777777778</v>
      </c>
      <c r="F281" s="102">
        <f>AVERAGE(F235:F279)</f>
        <v>242.388888888889</v>
      </c>
      <c r="G281" s="85"/>
    </row>
    <row r="282" spans="1:7">
      <c r="A282" s="100" t="s">
        <v>200</v>
      </c>
      <c r="B282" s="101"/>
      <c r="C282" s="103">
        <f>COUNTIFS(C235:C279,"&gt;=80")</f>
        <v>31</v>
      </c>
      <c r="D282" s="122">
        <v>37</v>
      </c>
      <c r="E282" s="103">
        <f>COUNTIFS(E235:E279,"&gt;=80")</f>
        <v>24</v>
      </c>
      <c r="F282" s="103">
        <f>COUNTIFS(F234:F279,"&gt;=80")</f>
        <v>44</v>
      </c>
      <c r="G282" s="85"/>
    </row>
    <row r="283" spans="1:7">
      <c r="A283" s="100" t="s">
        <v>1928</v>
      </c>
      <c r="B283" s="101"/>
      <c r="C283" s="103">
        <f>COUNTIFS(C235:C279,"&gt;=70",C235:C279,"&lt;80")</f>
        <v>5</v>
      </c>
      <c r="D283" s="103">
        <f>COUNTIFS(D235:D279,"&gt;=70",D235:D279,"&lt;80")</f>
        <v>5</v>
      </c>
      <c r="E283" s="103">
        <f>COUNTIFS(E235:E279,"&gt;=70",E235:E279,"&lt;80")</f>
        <v>5</v>
      </c>
      <c r="F283" s="103">
        <f>COUNTIFS(F235:F279,"&gt;=70",F235:F279,"&lt;80")</f>
        <v>1</v>
      </c>
      <c r="G283" s="85"/>
    </row>
    <row r="284" spans="1:7">
      <c r="A284" s="100" t="s">
        <v>1929</v>
      </c>
      <c r="B284" s="101"/>
      <c r="C284" s="103">
        <f>COUNTIFS(C235:C279,"&gt;=60",C235:C279,"&lt;70")</f>
        <v>5</v>
      </c>
      <c r="D284" s="103">
        <f>COUNTIFS(D235:D279,"&gt;=60",D235:D279,"&lt;70")</f>
        <v>1</v>
      </c>
      <c r="E284" s="103">
        <f>COUNTIFS(E235:E279,"&gt;=60",E235:E279,"&lt;70")</f>
        <v>5</v>
      </c>
      <c r="F284" s="103">
        <f>COUNTIFS(F235:F279,"&gt;=60",F235:F279,"&lt;70")</f>
        <v>0</v>
      </c>
      <c r="G284" s="85"/>
    </row>
    <row r="285" spans="1:7">
      <c r="A285" s="100" t="s">
        <v>1577</v>
      </c>
      <c r="B285" s="101"/>
      <c r="C285" s="103">
        <f>COUNTIFS(C235:C279,"&lt;60")</f>
        <v>4</v>
      </c>
      <c r="D285" s="103">
        <f>COUNTIFS(D235:D279,"&lt;60")</f>
        <v>2</v>
      </c>
      <c r="E285" s="103">
        <f>COUNTIFS(E235:E279,"&lt;60")</f>
        <v>11</v>
      </c>
      <c r="F285" s="103">
        <f>COUNTIFS(F235:F279,"&lt;60")</f>
        <v>0</v>
      </c>
      <c r="G285" s="85"/>
    </row>
    <row r="286" spans="1:7">
      <c r="A286" s="98" t="s">
        <v>96</v>
      </c>
      <c r="B286" s="99"/>
      <c r="C286" s="53">
        <f>C282/SUM(C282:C285)</f>
        <v>0.688888888888889</v>
      </c>
      <c r="D286" s="53">
        <f>D282/SUM(D282:D285)</f>
        <v>0.822222222222222</v>
      </c>
      <c r="E286" s="53">
        <f>E282/SUM(E282:E285)</f>
        <v>0.533333333333333</v>
      </c>
      <c r="F286" s="53">
        <f>F282/SUM(F282:F285)</f>
        <v>0.977777777777778</v>
      </c>
      <c r="G286" s="85"/>
    </row>
    <row r="287" spans="1:7">
      <c r="A287" s="100" t="s">
        <v>97</v>
      </c>
      <c r="B287" s="101"/>
      <c r="C287" s="53">
        <f>SUM(C282:C284)/SUM(C282:C285)</f>
        <v>0.911111111111111</v>
      </c>
      <c r="D287" s="53">
        <f>SUM(D282:D284)/SUM(D282:D285)</f>
        <v>0.955555555555556</v>
      </c>
      <c r="E287" s="53">
        <f>SUM(E282:E284)/SUM(E282:E285)</f>
        <v>0.755555555555556</v>
      </c>
      <c r="F287" s="53"/>
      <c r="G287" s="85"/>
    </row>
    <row r="288" spans="1:7">
      <c r="A288" s="100" t="s">
        <v>98</v>
      </c>
      <c r="B288" s="101"/>
      <c r="C288" s="21">
        <f>STDEV(C235:C279)</f>
        <v>18.2879810948408</v>
      </c>
      <c r="D288" s="21">
        <f>STDEV(D235:D279)</f>
        <v>14.052094635191</v>
      </c>
      <c r="E288" s="21">
        <f>STDEV(E235:E279)</f>
        <v>18.5747738134875</v>
      </c>
      <c r="F288" s="21">
        <f>STDEV(F235:F279)</f>
        <v>46.5595768013326</v>
      </c>
      <c r="G288" s="85"/>
    </row>
    <row r="289" spans="1:5">
      <c r="A289" s="93"/>
      <c r="B289" s="93"/>
      <c r="C289" s="56"/>
      <c r="D289" s="56"/>
      <c r="E289" s="35"/>
    </row>
    <row r="290" spans="1:6">
      <c r="A290" s="35"/>
      <c r="B290" s="35"/>
      <c r="C290" s="35"/>
      <c r="D290" s="35"/>
      <c r="E290" s="35"/>
      <c r="F290" s="35"/>
    </row>
    <row r="291" ht="20.25" spans="1:7">
      <c r="A291" s="107" t="s">
        <v>2113</v>
      </c>
      <c r="B291" s="108"/>
      <c r="C291" s="107"/>
      <c r="D291" s="107"/>
      <c r="E291" s="107"/>
      <c r="F291" s="107"/>
      <c r="G291" s="108"/>
    </row>
    <row r="292" spans="1:7">
      <c r="A292" s="7" t="s">
        <v>245</v>
      </c>
      <c r="B292" s="81" t="s">
        <v>246</v>
      </c>
      <c r="C292" s="82" t="s">
        <v>247</v>
      </c>
      <c r="D292" s="82" t="s">
        <v>248</v>
      </c>
      <c r="E292" s="82" t="s">
        <v>249</v>
      </c>
      <c r="F292" s="82" t="s">
        <v>250</v>
      </c>
      <c r="G292" s="82" t="s">
        <v>647</v>
      </c>
    </row>
    <row r="293" spans="1:7">
      <c r="A293" s="7">
        <v>1</v>
      </c>
      <c r="B293" s="89" t="s">
        <v>2114</v>
      </c>
      <c r="C293" s="84">
        <v>13</v>
      </c>
      <c r="D293" s="84">
        <v>34</v>
      </c>
      <c r="E293" s="84">
        <v>30</v>
      </c>
      <c r="F293" s="85">
        <f>C293+D293+E293</f>
        <v>77</v>
      </c>
      <c r="G293" s="85"/>
    </row>
    <row r="294" spans="1:7">
      <c r="A294" s="7">
        <v>2</v>
      </c>
      <c r="B294" s="89" t="s">
        <v>2115</v>
      </c>
      <c r="C294" s="84">
        <v>92.5</v>
      </c>
      <c r="D294" s="84">
        <v>94</v>
      </c>
      <c r="E294" s="84">
        <v>86.5</v>
      </c>
      <c r="F294" s="85">
        <f t="shared" ref="F294:F336" si="5">C294+D294+E294</f>
        <v>273</v>
      </c>
      <c r="G294" s="85"/>
    </row>
    <row r="295" spans="1:7">
      <c r="A295" s="7">
        <v>3</v>
      </c>
      <c r="B295" s="92" t="s">
        <v>2116</v>
      </c>
      <c r="C295" s="84">
        <v>95</v>
      </c>
      <c r="D295" s="84">
        <v>100</v>
      </c>
      <c r="E295" s="84">
        <v>93.5</v>
      </c>
      <c r="F295" s="85">
        <f t="shared" si="5"/>
        <v>288.5</v>
      </c>
      <c r="G295" s="85"/>
    </row>
    <row r="296" spans="1:7">
      <c r="A296" s="7">
        <v>4</v>
      </c>
      <c r="B296" s="89" t="s">
        <v>2117</v>
      </c>
      <c r="C296" s="84">
        <v>67</v>
      </c>
      <c r="D296" s="84">
        <v>80</v>
      </c>
      <c r="E296" s="84">
        <v>44</v>
      </c>
      <c r="F296" s="85">
        <f t="shared" si="5"/>
        <v>191</v>
      </c>
      <c r="G296" s="85"/>
    </row>
    <row r="297" spans="1:7">
      <c r="A297" s="7">
        <v>5</v>
      </c>
      <c r="B297" s="45" t="s">
        <v>2118</v>
      </c>
      <c r="C297" s="84">
        <v>69</v>
      </c>
      <c r="D297" s="84">
        <v>60.5</v>
      </c>
      <c r="E297" s="84">
        <v>56.5</v>
      </c>
      <c r="F297" s="85">
        <f t="shared" si="5"/>
        <v>186</v>
      </c>
      <c r="G297" s="85"/>
    </row>
    <row r="298" spans="1:7">
      <c r="A298" s="7">
        <v>6</v>
      </c>
      <c r="B298" s="89" t="s">
        <v>2119</v>
      </c>
      <c r="C298" s="84">
        <v>84</v>
      </c>
      <c r="D298" s="84">
        <v>89</v>
      </c>
      <c r="E298" s="84">
        <v>76</v>
      </c>
      <c r="F298" s="85">
        <f t="shared" si="5"/>
        <v>249</v>
      </c>
      <c r="G298" s="85"/>
    </row>
    <row r="299" spans="1:7">
      <c r="A299" s="7">
        <v>7</v>
      </c>
      <c r="B299" s="89" t="s">
        <v>2120</v>
      </c>
      <c r="C299" s="84">
        <v>65.5</v>
      </c>
      <c r="D299" s="84">
        <v>87.5</v>
      </c>
      <c r="E299" s="84">
        <v>64</v>
      </c>
      <c r="F299" s="85">
        <f t="shared" si="5"/>
        <v>217</v>
      </c>
      <c r="G299" s="85"/>
    </row>
    <row r="300" spans="1:7">
      <c r="A300" s="7">
        <v>8</v>
      </c>
      <c r="B300" s="45" t="s">
        <v>2121</v>
      </c>
      <c r="C300" s="84">
        <v>79</v>
      </c>
      <c r="D300" s="84">
        <v>96.5</v>
      </c>
      <c r="E300" s="84">
        <v>65</v>
      </c>
      <c r="F300" s="85">
        <f t="shared" si="5"/>
        <v>240.5</v>
      </c>
      <c r="G300" s="85"/>
    </row>
    <row r="301" spans="1:7">
      <c r="A301" s="7">
        <v>9</v>
      </c>
      <c r="B301" s="45" t="s">
        <v>2122</v>
      </c>
      <c r="C301" s="84">
        <v>78</v>
      </c>
      <c r="D301" s="84">
        <v>96.5</v>
      </c>
      <c r="E301" s="84">
        <v>68.5</v>
      </c>
      <c r="F301" s="85">
        <f t="shared" si="5"/>
        <v>243</v>
      </c>
      <c r="G301" s="85"/>
    </row>
    <row r="302" spans="1:7">
      <c r="A302" s="7">
        <v>10</v>
      </c>
      <c r="B302" s="92" t="s">
        <v>2123</v>
      </c>
      <c r="C302" s="84">
        <v>77</v>
      </c>
      <c r="D302" s="84">
        <v>78</v>
      </c>
      <c r="E302" s="84">
        <v>80</v>
      </c>
      <c r="F302" s="85">
        <f t="shared" si="5"/>
        <v>235</v>
      </c>
      <c r="G302" s="85"/>
    </row>
    <row r="303" spans="1:7">
      <c r="A303" s="7">
        <v>11</v>
      </c>
      <c r="B303" s="87" t="s">
        <v>2124</v>
      </c>
      <c r="C303" s="84">
        <v>89</v>
      </c>
      <c r="D303" s="84">
        <v>89</v>
      </c>
      <c r="E303" s="84">
        <v>67.5</v>
      </c>
      <c r="F303" s="85">
        <f t="shared" si="5"/>
        <v>245.5</v>
      </c>
      <c r="G303" s="85"/>
    </row>
    <row r="304" spans="1:7">
      <c r="A304" s="7">
        <v>12</v>
      </c>
      <c r="B304" s="45" t="s">
        <v>2125</v>
      </c>
      <c r="C304" s="90">
        <v>94</v>
      </c>
      <c r="D304" s="84">
        <v>96.5</v>
      </c>
      <c r="E304" s="84">
        <v>81.5</v>
      </c>
      <c r="F304" s="85">
        <f t="shared" si="5"/>
        <v>272</v>
      </c>
      <c r="G304" s="85"/>
    </row>
    <row r="305" spans="1:7">
      <c r="A305" s="7">
        <v>13</v>
      </c>
      <c r="B305" s="87" t="s">
        <v>2126</v>
      </c>
      <c r="C305" s="90">
        <v>93.5</v>
      </c>
      <c r="D305" s="84">
        <v>90.5</v>
      </c>
      <c r="E305" s="84">
        <v>94.5</v>
      </c>
      <c r="F305" s="85">
        <f t="shared" si="5"/>
        <v>278.5</v>
      </c>
      <c r="G305" s="85"/>
    </row>
    <row r="306" spans="1:7">
      <c r="A306" s="7">
        <v>14</v>
      </c>
      <c r="B306" s="45" t="s">
        <v>2127</v>
      </c>
      <c r="C306" s="90">
        <v>90</v>
      </c>
      <c r="D306" s="84">
        <v>95.5</v>
      </c>
      <c r="E306" s="84">
        <v>88.5</v>
      </c>
      <c r="F306" s="85">
        <f t="shared" si="5"/>
        <v>274</v>
      </c>
      <c r="G306" s="85"/>
    </row>
    <row r="307" spans="1:7">
      <c r="A307" s="7">
        <v>15</v>
      </c>
      <c r="B307" s="45" t="s">
        <v>2128</v>
      </c>
      <c r="C307" s="90">
        <v>91</v>
      </c>
      <c r="D307" s="84">
        <v>95.5</v>
      </c>
      <c r="E307" s="84">
        <v>96.5</v>
      </c>
      <c r="F307" s="85">
        <f t="shared" si="5"/>
        <v>283</v>
      </c>
      <c r="G307" s="85"/>
    </row>
    <row r="308" spans="1:7">
      <c r="A308" s="7">
        <v>16</v>
      </c>
      <c r="B308" s="45" t="s">
        <v>2129</v>
      </c>
      <c r="C308" s="90">
        <v>86</v>
      </c>
      <c r="D308" s="84">
        <v>96.5</v>
      </c>
      <c r="E308" s="84">
        <v>78.5</v>
      </c>
      <c r="F308" s="85">
        <f t="shared" si="5"/>
        <v>261</v>
      </c>
      <c r="G308" s="85"/>
    </row>
    <row r="309" spans="1:7">
      <c r="A309" s="7">
        <v>17</v>
      </c>
      <c r="B309" s="92" t="s">
        <v>2130</v>
      </c>
      <c r="C309" s="90">
        <v>90.5</v>
      </c>
      <c r="D309" s="84">
        <v>97.5</v>
      </c>
      <c r="E309" s="84">
        <v>70</v>
      </c>
      <c r="F309" s="85">
        <f t="shared" si="5"/>
        <v>258</v>
      </c>
      <c r="G309" s="85"/>
    </row>
    <row r="310" spans="1:7">
      <c r="A310" s="7">
        <v>18</v>
      </c>
      <c r="B310" s="45" t="s">
        <v>2131</v>
      </c>
      <c r="C310" s="90">
        <v>99</v>
      </c>
      <c r="D310" s="84">
        <v>99</v>
      </c>
      <c r="E310" s="84">
        <v>98</v>
      </c>
      <c r="F310" s="85">
        <f t="shared" si="5"/>
        <v>296</v>
      </c>
      <c r="G310" s="85"/>
    </row>
    <row r="311" spans="1:7">
      <c r="A311" s="7">
        <v>19</v>
      </c>
      <c r="B311" s="45" t="s">
        <v>2132</v>
      </c>
      <c r="C311" s="90">
        <v>94.5</v>
      </c>
      <c r="D311" s="84">
        <v>98</v>
      </c>
      <c r="E311" s="84">
        <v>96.5</v>
      </c>
      <c r="F311" s="85">
        <f t="shared" si="5"/>
        <v>289</v>
      </c>
      <c r="G311" s="85"/>
    </row>
    <row r="312" spans="1:7">
      <c r="A312" s="7">
        <v>20</v>
      </c>
      <c r="B312" s="89" t="s">
        <v>2133</v>
      </c>
      <c r="C312" s="90">
        <v>94.5</v>
      </c>
      <c r="D312" s="84">
        <v>98.5</v>
      </c>
      <c r="E312" s="84">
        <v>92.5</v>
      </c>
      <c r="F312" s="85">
        <f t="shared" si="5"/>
        <v>285.5</v>
      </c>
      <c r="G312" s="85"/>
    </row>
    <row r="313" spans="1:7">
      <c r="A313" s="7">
        <v>21</v>
      </c>
      <c r="B313" s="88" t="s">
        <v>2134</v>
      </c>
      <c r="C313" s="90">
        <v>85</v>
      </c>
      <c r="D313" s="84">
        <v>95</v>
      </c>
      <c r="E313" s="84">
        <v>93</v>
      </c>
      <c r="F313" s="85">
        <f t="shared" si="5"/>
        <v>273</v>
      </c>
      <c r="G313" s="85"/>
    </row>
    <row r="314" spans="1:7">
      <c r="A314" s="7">
        <v>22</v>
      </c>
      <c r="B314" s="45" t="s">
        <v>2135</v>
      </c>
      <c r="C314" s="90">
        <v>75</v>
      </c>
      <c r="D314" s="84">
        <v>85.5</v>
      </c>
      <c r="E314" s="84">
        <v>51.5</v>
      </c>
      <c r="F314" s="85">
        <f t="shared" si="5"/>
        <v>212</v>
      </c>
      <c r="G314" s="85"/>
    </row>
    <row r="315" spans="1:7">
      <c r="A315" s="7">
        <v>23</v>
      </c>
      <c r="B315" s="92" t="s">
        <v>2136</v>
      </c>
      <c r="C315" s="90">
        <v>91.5</v>
      </c>
      <c r="D315" s="84">
        <v>96</v>
      </c>
      <c r="E315" s="84">
        <v>69.5</v>
      </c>
      <c r="F315" s="85">
        <f t="shared" si="5"/>
        <v>257</v>
      </c>
      <c r="G315" s="85"/>
    </row>
    <row r="316" spans="1:7">
      <c r="A316" s="7">
        <v>24</v>
      </c>
      <c r="B316" s="88" t="s">
        <v>2137</v>
      </c>
      <c r="C316" s="90">
        <v>77</v>
      </c>
      <c r="D316" s="84">
        <v>91</v>
      </c>
      <c r="E316" s="84">
        <v>66.5</v>
      </c>
      <c r="F316" s="85">
        <f t="shared" si="5"/>
        <v>234.5</v>
      </c>
      <c r="G316" s="85"/>
    </row>
    <row r="317" spans="1:7">
      <c r="A317" s="7">
        <v>25</v>
      </c>
      <c r="B317" s="112" t="s">
        <v>2138</v>
      </c>
      <c r="C317" s="90">
        <v>87.5</v>
      </c>
      <c r="D317" s="84">
        <v>91.5</v>
      </c>
      <c r="E317" s="84">
        <v>79</v>
      </c>
      <c r="F317" s="85">
        <f t="shared" si="5"/>
        <v>258</v>
      </c>
      <c r="G317" s="85"/>
    </row>
    <row r="318" spans="1:7">
      <c r="A318" s="7">
        <v>26</v>
      </c>
      <c r="B318" s="45" t="s">
        <v>2139</v>
      </c>
      <c r="C318" s="90">
        <v>89</v>
      </c>
      <c r="D318" s="84">
        <v>79</v>
      </c>
      <c r="E318" s="84">
        <v>85</v>
      </c>
      <c r="F318" s="85">
        <f t="shared" si="5"/>
        <v>253</v>
      </c>
      <c r="G318" s="85"/>
    </row>
    <row r="319" spans="1:7">
      <c r="A319" s="7">
        <v>27</v>
      </c>
      <c r="B319" s="83" t="s">
        <v>2140</v>
      </c>
      <c r="C319" s="90">
        <v>93.5</v>
      </c>
      <c r="D319" s="84">
        <v>96.5</v>
      </c>
      <c r="E319" s="84">
        <v>86</v>
      </c>
      <c r="F319" s="85">
        <f t="shared" si="5"/>
        <v>276</v>
      </c>
      <c r="G319" s="85"/>
    </row>
    <row r="320" spans="1:7">
      <c r="A320" s="7">
        <v>28</v>
      </c>
      <c r="B320" s="45" t="s">
        <v>2141</v>
      </c>
      <c r="C320" s="90">
        <v>97</v>
      </c>
      <c r="D320" s="84">
        <v>94</v>
      </c>
      <c r="E320" s="84">
        <v>88</v>
      </c>
      <c r="F320" s="85">
        <f t="shared" si="5"/>
        <v>279</v>
      </c>
      <c r="G320" s="85"/>
    </row>
    <row r="321" spans="1:7">
      <c r="A321" s="7">
        <v>29</v>
      </c>
      <c r="B321" s="89" t="s">
        <v>2142</v>
      </c>
      <c r="C321" s="90">
        <v>91.5</v>
      </c>
      <c r="D321" s="84">
        <v>84</v>
      </c>
      <c r="E321" s="84">
        <v>93.5</v>
      </c>
      <c r="F321" s="85">
        <f t="shared" si="5"/>
        <v>269</v>
      </c>
      <c r="G321" s="85"/>
    </row>
    <row r="322" spans="1:7">
      <c r="A322" s="7">
        <v>30</v>
      </c>
      <c r="B322" s="45" t="s">
        <v>2143</v>
      </c>
      <c r="C322" s="90">
        <v>82</v>
      </c>
      <c r="D322" s="84">
        <v>83.5</v>
      </c>
      <c r="E322" s="84">
        <v>74.5</v>
      </c>
      <c r="F322" s="85">
        <f t="shared" si="5"/>
        <v>240</v>
      </c>
      <c r="G322" s="85"/>
    </row>
    <row r="323" spans="1:7">
      <c r="A323" s="7">
        <v>31</v>
      </c>
      <c r="B323" s="45" t="s">
        <v>2144</v>
      </c>
      <c r="C323" s="90">
        <v>79.5</v>
      </c>
      <c r="D323" s="84">
        <v>94.5</v>
      </c>
      <c r="E323" s="84">
        <v>67</v>
      </c>
      <c r="F323" s="85">
        <f t="shared" si="5"/>
        <v>241</v>
      </c>
      <c r="G323" s="85"/>
    </row>
    <row r="324" spans="1:7">
      <c r="A324" s="7">
        <v>32</v>
      </c>
      <c r="B324" s="45" t="s">
        <v>2145</v>
      </c>
      <c r="C324" s="90">
        <v>90</v>
      </c>
      <c r="D324" s="84">
        <v>96.5</v>
      </c>
      <c r="E324" s="84">
        <v>95.5</v>
      </c>
      <c r="F324" s="85">
        <f t="shared" si="5"/>
        <v>282</v>
      </c>
      <c r="G324" s="85"/>
    </row>
    <row r="325" spans="1:7">
      <c r="A325" s="7">
        <v>33</v>
      </c>
      <c r="B325" s="92" t="s">
        <v>2146</v>
      </c>
      <c r="C325" s="90">
        <v>92</v>
      </c>
      <c r="D325" s="84">
        <v>90</v>
      </c>
      <c r="E325" s="84">
        <v>90.5</v>
      </c>
      <c r="F325" s="85">
        <f t="shared" si="5"/>
        <v>272.5</v>
      </c>
      <c r="G325" s="85"/>
    </row>
    <row r="326" spans="1:7">
      <c r="A326" s="7">
        <v>34</v>
      </c>
      <c r="B326" s="83" t="s">
        <v>2147</v>
      </c>
      <c r="C326" s="90">
        <v>83</v>
      </c>
      <c r="D326" s="84">
        <v>70.5</v>
      </c>
      <c r="E326" s="84">
        <v>61</v>
      </c>
      <c r="F326" s="85">
        <f t="shared" si="5"/>
        <v>214.5</v>
      </c>
      <c r="G326" s="85"/>
    </row>
    <row r="327" spans="1:7">
      <c r="A327" s="7">
        <v>35</v>
      </c>
      <c r="B327" s="45" t="s">
        <v>2148</v>
      </c>
      <c r="C327" s="90">
        <v>88</v>
      </c>
      <c r="D327" s="84">
        <v>97</v>
      </c>
      <c r="E327" s="84">
        <v>81</v>
      </c>
      <c r="F327" s="85">
        <f t="shared" si="5"/>
        <v>266</v>
      </c>
      <c r="G327" s="85"/>
    </row>
    <row r="328" spans="1:7">
      <c r="A328" s="7">
        <v>36</v>
      </c>
      <c r="B328" s="45" t="s">
        <v>2149</v>
      </c>
      <c r="C328" s="90">
        <v>91</v>
      </c>
      <c r="D328" s="84">
        <v>94</v>
      </c>
      <c r="E328" s="84">
        <v>92</v>
      </c>
      <c r="F328" s="85">
        <f t="shared" si="5"/>
        <v>277</v>
      </c>
      <c r="G328" s="85"/>
    </row>
    <row r="329" spans="1:7">
      <c r="A329" s="7">
        <v>37</v>
      </c>
      <c r="B329" s="89" t="s">
        <v>2150</v>
      </c>
      <c r="C329" s="90">
        <v>81.5</v>
      </c>
      <c r="D329" s="84">
        <v>90.5</v>
      </c>
      <c r="E329" s="84">
        <v>82</v>
      </c>
      <c r="F329" s="85">
        <f t="shared" si="5"/>
        <v>254</v>
      </c>
      <c r="G329" s="85"/>
    </row>
    <row r="330" spans="1:7">
      <c r="A330" s="7">
        <v>38</v>
      </c>
      <c r="B330" s="89" t="s">
        <v>2151</v>
      </c>
      <c r="C330" s="90">
        <v>43</v>
      </c>
      <c r="D330" s="84">
        <v>61</v>
      </c>
      <c r="E330" s="84">
        <v>34</v>
      </c>
      <c r="F330" s="85">
        <f t="shared" si="5"/>
        <v>138</v>
      </c>
      <c r="G330" s="85"/>
    </row>
    <row r="331" spans="1:7">
      <c r="A331" s="7">
        <v>39</v>
      </c>
      <c r="B331" s="45" t="s">
        <v>2152</v>
      </c>
      <c r="C331" s="95">
        <v>69.5</v>
      </c>
      <c r="D331" s="96">
        <v>73.5</v>
      </c>
      <c r="E331" s="84">
        <v>37.5</v>
      </c>
      <c r="F331" s="85">
        <f t="shared" si="5"/>
        <v>180.5</v>
      </c>
      <c r="G331" s="85"/>
    </row>
    <row r="332" spans="1:7">
      <c r="A332" s="7">
        <v>40</v>
      </c>
      <c r="B332" s="87" t="s">
        <v>2153</v>
      </c>
      <c r="C332" s="95">
        <v>90</v>
      </c>
      <c r="D332" s="96">
        <v>99</v>
      </c>
      <c r="E332" s="84">
        <v>99.5</v>
      </c>
      <c r="F332" s="85">
        <f t="shared" si="5"/>
        <v>288.5</v>
      </c>
      <c r="G332" s="85"/>
    </row>
    <row r="333" spans="1:7">
      <c r="A333" s="7">
        <v>41</v>
      </c>
      <c r="B333" s="89" t="s">
        <v>2154</v>
      </c>
      <c r="C333" s="95">
        <v>98.5</v>
      </c>
      <c r="D333" s="96">
        <v>100</v>
      </c>
      <c r="E333" s="84">
        <v>93.5</v>
      </c>
      <c r="F333" s="85">
        <f t="shared" si="5"/>
        <v>292</v>
      </c>
      <c r="G333" s="85"/>
    </row>
    <row r="334" spans="1:7">
      <c r="A334" s="7">
        <v>42</v>
      </c>
      <c r="B334" s="119" t="s">
        <v>2155</v>
      </c>
      <c r="C334" s="95">
        <v>88.5</v>
      </c>
      <c r="D334" s="96">
        <v>85</v>
      </c>
      <c r="E334" s="84">
        <v>91.5</v>
      </c>
      <c r="F334" s="85">
        <f t="shared" si="5"/>
        <v>265</v>
      </c>
      <c r="G334" s="85"/>
    </row>
    <row r="335" spans="1:7">
      <c r="A335" s="7">
        <v>43</v>
      </c>
      <c r="B335" s="123" t="s">
        <v>2156</v>
      </c>
      <c r="C335" s="96">
        <v>85</v>
      </c>
      <c r="D335" s="96">
        <v>85.5</v>
      </c>
      <c r="E335" s="84">
        <v>61</v>
      </c>
      <c r="F335" s="85">
        <f t="shared" si="5"/>
        <v>231.5</v>
      </c>
      <c r="G335" s="82" t="s">
        <v>874</v>
      </c>
    </row>
    <row r="336" spans="1:7">
      <c r="A336" s="7">
        <v>44</v>
      </c>
      <c r="B336" s="89" t="s">
        <v>2157</v>
      </c>
      <c r="C336" s="96">
        <v>92</v>
      </c>
      <c r="D336" s="96">
        <v>80</v>
      </c>
      <c r="E336" s="84">
        <v>69.5</v>
      </c>
      <c r="F336" s="85">
        <f t="shared" si="5"/>
        <v>241.5</v>
      </c>
      <c r="G336" s="82" t="s">
        <v>738</v>
      </c>
    </row>
    <row r="337" spans="1:7">
      <c r="A337" s="7">
        <v>45</v>
      </c>
      <c r="B337" s="119"/>
      <c r="C337" s="45"/>
      <c r="D337" s="45"/>
      <c r="E337" s="84"/>
      <c r="F337" s="85"/>
      <c r="G337" s="85"/>
    </row>
    <row r="338" spans="1:7">
      <c r="A338" s="7">
        <v>46</v>
      </c>
      <c r="B338" s="123"/>
      <c r="C338" s="45"/>
      <c r="D338" s="45"/>
      <c r="E338" s="45"/>
      <c r="F338" s="85"/>
      <c r="G338" s="85"/>
    </row>
    <row r="339" spans="1:7">
      <c r="A339" s="98" t="s">
        <v>90</v>
      </c>
      <c r="B339" s="99"/>
      <c r="C339" s="7">
        <f>SUM(C293:C338)</f>
        <v>3682.5</v>
      </c>
      <c r="D339" s="7">
        <f>SUM(D293:D338)</f>
        <v>3885.5</v>
      </c>
      <c r="E339" s="7">
        <f>SUM(E293:E338)</f>
        <v>3370</v>
      </c>
      <c r="F339" s="7"/>
      <c r="G339" s="85"/>
    </row>
    <row r="340" spans="1:7">
      <c r="A340" s="100" t="s">
        <v>91</v>
      </c>
      <c r="B340" s="101"/>
      <c r="C340" s="102">
        <f>AVERAGE(C293:C338)</f>
        <v>83.6931818181818</v>
      </c>
      <c r="D340" s="102">
        <f>AVERAGE(D293:D338)</f>
        <v>88.3068181818182</v>
      </c>
      <c r="E340" s="102">
        <f>AVERAGE(E293:E338)</f>
        <v>76.5909090909091</v>
      </c>
      <c r="F340" s="102">
        <f>AVERAGE(F293:F338)</f>
        <v>248.590909090909</v>
      </c>
      <c r="G340" s="85"/>
    </row>
    <row r="341" spans="1:7">
      <c r="A341" s="100" t="s">
        <v>200</v>
      </c>
      <c r="B341" s="101"/>
      <c r="C341" s="103">
        <f>COUNTIFS(C293:C338,"&gt;=80")</f>
        <v>32</v>
      </c>
      <c r="D341" s="103">
        <f>COUNTIFS(D293:D338,"&gt;=80")</f>
        <v>37</v>
      </c>
      <c r="E341" s="103">
        <f>COUNTIFS(E293:E338,"&gt;=80")</f>
        <v>23</v>
      </c>
      <c r="F341" s="103">
        <f>COUNTIFS(F293:F338,"&gt;=80")</f>
        <v>43</v>
      </c>
      <c r="G341" s="85"/>
    </row>
    <row r="342" spans="1:7">
      <c r="A342" s="100" t="s">
        <v>1928</v>
      </c>
      <c r="B342" s="101"/>
      <c r="C342" s="103">
        <f>COUNTIFS(C293:C338,"&gt;=70",C293:C338,"&lt;80")</f>
        <v>6</v>
      </c>
      <c r="D342" s="103">
        <f>COUNTIFS(D293:D338,"&gt;=70",D293:D338,"&lt;80")</f>
        <v>4</v>
      </c>
      <c r="E342" s="103">
        <f>COUNTIFS(E293:E338,"&gt;=70",E293:E338,"&lt;80")</f>
        <v>5</v>
      </c>
      <c r="F342" s="103">
        <f>COUNTIFS(F293:F338,"&gt;=70",F293:F338,"&lt;80")</f>
        <v>1</v>
      </c>
      <c r="G342" s="85"/>
    </row>
    <row r="343" spans="1:7">
      <c r="A343" s="100" t="s">
        <v>1929</v>
      </c>
      <c r="B343" s="101"/>
      <c r="C343" s="103">
        <f>COUNTIFS(C293:C338,"&gt;=60",C293:C338,"&lt;70")</f>
        <v>4</v>
      </c>
      <c r="D343" s="103">
        <f>COUNTIFS(D293:D338,"&gt;=60",D293:D338,"&lt;70")</f>
        <v>2</v>
      </c>
      <c r="E343" s="103">
        <f>COUNTIFS(E293:E338,"&gt;=60",E293:E338,"&lt;70")</f>
        <v>10</v>
      </c>
      <c r="F343" s="103">
        <f>COUNTIFS(F293:F338,"&gt;=60",F293:F338,"&lt;70")</f>
        <v>0</v>
      </c>
      <c r="G343" s="85"/>
    </row>
    <row r="344" spans="1:7">
      <c r="A344" s="100" t="s">
        <v>1577</v>
      </c>
      <c r="B344" s="101"/>
      <c r="C344" s="103">
        <f>COUNTIFS(C293:C338,"&lt;60")</f>
        <v>2</v>
      </c>
      <c r="D344" s="103">
        <f>COUNTIFS(D293:D338,"&lt;60")</f>
        <v>1</v>
      </c>
      <c r="E344" s="103">
        <f>COUNTIFS(E293:E338,"&lt;60")</f>
        <v>6</v>
      </c>
      <c r="F344" s="103">
        <f>COUNTIFS(F293:F338,"&lt;60")</f>
        <v>0</v>
      </c>
      <c r="G344" s="85"/>
    </row>
    <row r="345" spans="1:7">
      <c r="A345" s="98" t="s">
        <v>96</v>
      </c>
      <c r="B345" s="99"/>
      <c r="C345" s="53">
        <f>C341/SUM(C341:C344)</f>
        <v>0.727272727272727</v>
      </c>
      <c r="D345" s="53">
        <f>D341/SUM(D341:D344)</f>
        <v>0.840909090909091</v>
      </c>
      <c r="E345" s="53">
        <f>E341/SUM(E341:E344)</f>
        <v>0.522727272727273</v>
      </c>
      <c r="F345" s="53">
        <f>F341/SUM(F341:F344)</f>
        <v>0.977272727272727</v>
      </c>
      <c r="G345" s="85"/>
    </row>
    <row r="346" spans="1:7">
      <c r="A346" s="100" t="s">
        <v>97</v>
      </c>
      <c r="B346" s="101"/>
      <c r="C346" s="53">
        <f>SUM(C341:C343)/SUM(C341:C344)</f>
        <v>0.954545454545455</v>
      </c>
      <c r="D346" s="53">
        <f>SUM(D341:D343)/SUM(D341:D344)</f>
        <v>0.977272727272727</v>
      </c>
      <c r="E346" s="53">
        <f>SUM(E341:E343)/SUM(E341:E344)</f>
        <v>0.863636363636364</v>
      </c>
      <c r="F346" s="53"/>
      <c r="G346" s="85"/>
    </row>
    <row r="347" spans="1:7">
      <c r="A347" s="100" t="s">
        <v>98</v>
      </c>
      <c r="B347" s="101"/>
      <c r="C347" s="21">
        <f>STDEV(C293:C338)</f>
        <v>15.2098560109276</v>
      </c>
      <c r="D347" s="21">
        <f>STDEV(D293:D338)</f>
        <v>12.7963548175774</v>
      </c>
      <c r="E347" s="21">
        <f>STDEV(E293:E338)</f>
        <v>18.0365496904405</v>
      </c>
      <c r="F347" s="21">
        <f>STDEV(F293:F338)</f>
        <v>42.6978667196635</v>
      </c>
      <c r="G347" s="85"/>
    </row>
    <row r="348" spans="1:5">
      <c r="A348" s="93"/>
      <c r="B348" s="93"/>
      <c r="C348" s="56"/>
      <c r="D348" s="56"/>
      <c r="E348" s="35"/>
    </row>
    <row r="349" spans="1:6">
      <c r="A349" s="35"/>
      <c r="B349" s="35"/>
      <c r="C349" s="35"/>
      <c r="D349" s="35"/>
      <c r="E349" s="35"/>
      <c r="F349" s="35"/>
    </row>
    <row r="350" ht="20.25" spans="1:7">
      <c r="A350" s="107" t="s">
        <v>2158</v>
      </c>
      <c r="B350" s="108"/>
      <c r="C350" s="107"/>
      <c r="D350" s="107"/>
      <c r="E350" s="107"/>
      <c r="F350" s="107"/>
      <c r="G350" s="108"/>
    </row>
    <row r="351" spans="1:7">
      <c r="A351" s="7" t="s">
        <v>245</v>
      </c>
      <c r="B351" s="81" t="s">
        <v>246</v>
      </c>
      <c r="C351" s="82" t="s">
        <v>247</v>
      </c>
      <c r="D351" s="82" t="s">
        <v>248</v>
      </c>
      <c r="E351" s="82" t="s">
        <v>249</v>
      </c>
      <c r="F351" s="82" t="s">
        <v>250</v>
      </c>
      <c r="G351" s="82" t="s">
        <v>647</v>
      </c>
    </row>
    <row r="352" spans="1:7">
      <c r="A352" s="7">
        <v>1</v>
      </c>
      <c r="B352" s="89" t="s">
        <v>2159</v>
      </c>
      <c r="C352" s="84">
        <v>76.5</v>
      </c>
      <c r="D352" s="84">
        <v>89.5</v>
      </c>
      <c r="E352" s="84">
        <v>42.5</v>
      </c>
      <c r="F352" s="85">
        <f>C352+D352+E352</f>
        <v>208.5</v>
      </c>
      <c r="G352" s="85"/>
    </row>
    <row r="353" spans="1:7">
      <c r="A353" s="7">
        <v>2</v>
      </c>
      <c r="B353" s="92" t="s">
        <v>2160</v>
      </c>
      <c r="C353" s="84">
        <v>30</v>
      </c>
      <c r="D353" s="84">
        <v>14.5</v>
      </c>
      <c r="E353" s="84">
        <v>30</v>
      </c>
      <c r="F353" s="85">
        <f t="shared" ref="F353:F395" si="6">C353+D353+E353</f>
        <v>74.5</v>
      </c>
      <c r="G353" s="85"/>
    </row>
    <row r="354" spans="1:7">
      <c r="A354" s="7">
        <v>3</v>
      </c>
      <c r="B354" s="45" t="s">
        <v>2161</v>
      </c>
      <c r="C354" s="84">
        <v>95</v>
      </c>
      <c r="D354" s="84">
        <v>98</v>
      </c>
      <c r="E354" s="84">
        <v>95.5</v>
      </c>
      <c r="F354" s="85">
        <f t="shared" si="6"/>
        <v>288.5</v>
      </c>
      <c r="G354" s="85"/>
    </row>
    <row r="355" spans="1:7">
      <c r="A355" s="7">
        <v>4</v>
      </c>
      <c r="B355" s="92" t="s">
        <v>2162</v>
      </c>
      <c r="C355" s="84">
        <v>77.5</v>
      </c>
      <c r="D355" s="84">
        <v>82.5</v>
      </c>
      <c r="E355" s="84">
        <v>77.5</v>
      </c>
      <c r="F355" s="85">
        <f t="shared" si="6"/>
        <v>237.5</v>
      </c>
      <c r="G355" s="85"/>
    </row>
    <row r="356" spans="1:7">
      <c r="A356" s="7">
        <v>5</v>
      </c>
      <c r="B356" s="121" t="s">
        <v>2163</v>
      </c>
      <c r="C356" s="84">
        <v>92.5</v>
      </c>
      <c r="D356" s="84">
        <v>99</v>
      </c>
      <c r="E356" s="84">
        <v>92</v>
      </c>
      <c r="F356" s="85">
        <f t="shared" si="6"/>
        <v>283.5</v>
      </c>
      <c r="G356" s="85"/>
    </row>
    <row r="357" spans="1:7">
      <c r="A357" s="7">
        <v>6</v>
      </c>
      <c r="B357" s="89" t="s">
        <v>2164</v>
      </c>
      <c r="C357" s="84">
        <v>88.5</v>
      </c>
      <c r="D357" s="84">
        <v>93.5</v>
      </c>
      <c r="E357" s="84">
        <v>93</v>
      </c>
      <c r="F357" s="85">
        <f t="shared" si="6"/>
        <v>275</v>
      </c>
      <c r="G357" s="85"/>
    </row>
    <row r="358" spans="1:7">
      <c r="A358" s="7">
        <v>7</v>
      </c>
      <c r="B358" s="89" t="s">
        <v>2165</v>
      </c>
      <c r="C358" s="84">
        <v>94</v>
      </c>
      <c r="D358" s="84">
        <v>99</v>
      </c>
      <c r="E358" s="84">
        <v>98.5</v>
      </c>
      <c r="F358" s="85">
        <f t="shared" si="6"/>
        <v>291.5</v>
      </c>
      <c r="G358" s="85"/>
    </row>
    <row r="359" spans="1:7">
      <c r="A359" s="7">
        <v>8</v>
      </c>
      <c r="B359" s="89" t="s">
        <v>2166</v>
      </c>
      <c r="C359" s="84">
        <v>94</v>
      </c>
      <c r="D359" s="84">
        <v>99.5</v>
      </c>
      <c r="E359" s="84">
        <v>98</v>
      </c>
      <c r="F359" s="85">
        <f t="shared" si="6"/>
        <v>291.5</v>
      </c>
      <c r="G359" s="85"/>
    </row>
    <row r="360" spans="1:7">
      <c r="A360" s="7">
        <v>9</v>
      </c>
      <c r="B360" s="89" t="s">
        <v>2167</v>
      </c>
      <c r="C360" s="84">
        <v>88.5</v>
      </c>
      <c r="D360" s="84">
        <v>91</v>
      </c>
      <c r="E360" s="84">
        <v>86.5</v>
      </c>
      <c r="F360" s="85">
        <f t="shared" si="6"/>
        <v>266</v>
      </c>
      <c r="G360" s="85"/>
    </row>
    <row r="361" spans="1:7">
      <c r="A361" s="7">
        <v>10</v>
      </c>
      <c r="B361" s="92" t="s">
        <v>2168</v>
      </c>
      <c r="C361" s="84">
        <v>89</v>
      </c>
      <c r="D361" s="84">
        <v>97</v>
      </c>
      <c r="E361" s="84">
        <v>95</v>
      </c>
      <c r="F361" s="85">
        <f t="shared" si="6"/>
        <v>281</v>
      </c>
      <c r="G361" s="85"/>
    </row>
    <row r="362" spans="1:7">
      <c r="A362" s="7">
        <v>11</v>
      </c>
      <c r="B362" s="92" t="s">
        <v>2169</v>
      </c>
      <c r="C362" s="84">
        <v>83.5</v>
      </c>
      <c r="D362" s="84">
        <v>89.5</v>
      </c>
      <c r="E362" s="84">
        <v>66.5</v>
      </c>
      <c r="F362" s="85">
        <f t="shared" si="6"/>
        <v>239.5</v>
      </c>
      <c r="G362" s="85"/>
    </row>
    <row r="363" spans="1:7">
      <c r="A363" s="7">
        <v>12</v>
      </c>
      <c r="B363" s="92" t="s">
        <v>2170</v>
      </c>
      <c r="C363" s="90">
        <v>88</v>
      </c>
      <c r="D363" s="84">
        <v>91</v>
      </c>
      <c r="E363" s="84">
        <v>90</v>
      </c>
      <c r="F363" s="85">
        <f t="shared" si="6"/>
        <v>269</v>
      </c>
      <c r="G363" s="85"/>
    </row>
    <row r="364" spans="1:7">
      <c r="A364" s="7">
        <v>13</v>
      </c>
      <c r="B364" s="89" t="s">
        <v>2171</v>
      </c>
      <c r="C364" s="90">
        <v>91.5</v>
      </c>
      <c r="D364" s="84">
        <v>100</v>
      </c>
      <c r="E364" s="84">
        <v>96</v>
      </c>
      <c r="F364" s="85">
        <f t="shared" si="6"/>
        <v>287.5</v>
      </c>
      <c r="G364" s="85"/>
    </row>
    <row r="365" spans="1:7">
      <c r="A365" s="7">
        <v>14</v>
      </c>
      <c r="B365" s="92" t="s">
        <v>2172</v>
      </c>
      <c r="C365" s="90">
        <v>85.5</v>
      </c>
      <c r="D365" s="84">
        <v>77.5</v>
      </c>
      <c r="E365" s="84">
        <v>80</v>
      </c>
      <c r="F365" s="85">
        <f t="shared" si="6"/>
        <v>243</v>
      </c>
      <c r="G365" s="85"/>
    </row>
    <row r="366" spans="1:7">
      <c r="A366" s="7">
        <v>15</v>
      </c>
      <c r="B366" s="92" t="s">
        <v>2173</v>
      </c>
      <c r="C366" s="90">
        <v>94.5</v>
      </c>
      <c r="D366" s="84">
        <v>97.5</v>
      </c>
      <c r="E366" s="84">
        <v>98.5</v>
      </c>
      <c r="F366" s="85">
        <f t="shared" si="6"/>
        <v>290.5</v>
      </c>
      <c r="G366" s="85"/>
    </row>
    <row r="367" spans="1:7">
      <c r="A367" s="7">
        <v>16</v>
      </c>
      <c r="B367" s="89" t="s">
        <v>2174</v>
      </c>
      <c r="C367" s="90">
        <v>67</v>
      </c>
      <c r="D367" s="84">
        <v>62</v>
      </c>
      <c r="E367" s="84">
        <v>32.5</v>
      </c>
      <c r="F367" s="85">
        <f t="shared" si="6"/>
        <v>161.5</v>
      </c>
      <c r="G367" s="85"/>
    </row>
    <row r="368" spans="1:7">
      <c r="A368" s="7">
        <v>17</v>
      </c>
      <c r="B368" s="92" t="s">
        <v>2175</v>
      </c>
      <c r="C368" s="90">
        <v>99</v>
      </c>
      <c r="D368" s="84">
        <v>98</v>
      </c>
      <c r="E368" s="84">
        <v>98.5</v>
      </c>
      <c r="F368" s="85">
        <f t="shared" si="6"/>
        <v>295.5</v>
      </c>
      <c r="G368" s="85"/>
    </row>
    <row r="369" spans="1:7">
      <c r="A369" s="7">
        <v>18</v>
      </c>
      <c r="B369" s="124" t="s">
        <v>2176</v>
      </c>
      <c r="C369" s="90">
        <v>89</v>
      </c>
      <c r="D369" s="84">
        <v>99</v>
      </c>
      <c r="E369" s="84">
        <v>81</v>
      </c>
      <c r="F369" s="85">
        <f t="shared" si="6"/>
        <v>269</v>
      </c>
      <c r="G369" s="85"/>
    </row>
    <row r="370" spans="1:7">
      <c r="A370" s="7">
        <v>19</v>
      </c>
      <c r="B370" s="45" t="s">
        <v>2177</v>
      </c>
      <c r="C370" s="90">
        <v>41</v>
      </c>
      <c r="D370" s="84">
        <v>52.5</v>
      </c>
      <c r="E370" s="84">
        <v>33</v>
      </c>
      <c r="F370" s="85">
        <f t="shared" si="6"/>
        <v>126.5</v>
      </c>
      <c r="G370" s="85"/>
    </row>
    <row r="371" spans="1:7">
      <c r="A371" s="7">
        <v>20</v>
      </c>
      <c r="B371" s="89" t="s">
        <v>2178</v>
      </c>
      <c r="C371" s="90">
        <v>88.5</v>
      </c>
      <c r="D371" s="84">
        <v>91</v>
      </c>
      <c r="E371" s="84">
        <v>79.5</v>
      </c>
      <c r="F371" s="85">
        <f t="shared" si="6"/>
        <v>259</v>
      </c>
      <c r="G371" s="85"/>
    </row>
    <row r="372" spans="1:7">
      <c r="A372" s="7">
        <v>21</v>
      </c>
      <c r="B372" s="45" t="s">
        <v>2179</v>
      </c>
      <c r="C372" s="90">
        <v>89</v>
      </c>
      <c r="D372" s="84">
        <v>94.5</v>
      </c>
      <c r="E372" s="84">
        <v>76.5</v>
      </c>
      <c r="F372" s="85">
        <f t="shared" si="6"/>
        <v>260</v>
      </c>
      <c r="G372" s="85"/>
    </row>
    <row r="373" spans="1:7">
      <c r="A373" s="7">
        <v>22</v>
      </c>
      <c r="B373" s="45" t="s">
        <v>2180</v>
      </c>
      <c r="C373" s="90">
        <v>79</v>
      </c>
      <c r="D373" s="84">
        <v>90.5</v>
      </c>
      <c r="E373" s="84">
        <v>69.5</v>
      </c>
      <c r="F373" s="85">
        <f t="shared" si="6"/>
        <v>239</v>
      </c>
      <c r="G373" s="85"/>
    </row>
    <row r="374" spans="1:7">
      <c r="A374" s="7">
        <v>23</v>
      </c>
      <c r="B374" s="89" t="s">
        <v>2181</v>
      </c>
      <c r="C374" s="90">
        <v>94</v>
      </c>
      <c r="D374" s="84">
        <v>90.5</v>
      </c>
      <c r="E374" s="84">
        <v>74.5</v>
      </c>
      <c r="F374" s="85">
        <f t="shared" si="6"/>
        <v>259</v>
      </c>
      <c r="G374" s="85"/>
    </row>
    <row r="375" spans="1:7">
      <c r="A375" s="7">
        <v>24</v>
      </c>
      <c r="B375" s="119" t="s">
        <v>2182</v>
      </c>
      <c r="C375" s="90">
        <v>91.5</v>
      </c>
      <c r="D375" s="84">
        <v>98</v>
      </c>
      <c r="E375" s="84">
        <v>96</v>
      </c>
      <c r="F375" s="85">
        <f t="shared" si="6"/>
        <v>285.5</v>
      </c>
      <c r="G375" s="85"/>
    </row>
    <row r="376" spans="1:7">
      <c r="A376" s="7">
        <v>25</v>
      </c>
      <c r="B376" s="92" t="s">
        <v>2183</v>
      </c>
      <c r="C376" s="90">
        <v>85</v>
      </c>
      <c r="D376" s="84">
        <v>83</v>
      </c>
      <c r="E376" s="84">
        <v>62.5</v>
      </c>
      <c r="F376" s="85">
        <f t="shared" si="6"/>
        <v>230.5</v>
      </c>
      <c r="G376" s="85"/>
    </row>
    <row r="377" spans="1:7">
      <c r="A377" s="7">
        <v>26</v>
      </c>
      <c r="B377" s="45" t="s">
        <v>2184</v>
      </c>
      <c r="C377" s="90">
        <v>92</v>
      </c>
      <c r="D377" s="84">
        <v>96.5</v>
      </c>
      <c r="E377" s="84">
        <v>83.5</v>
      </c>
      <c r="F377" s="85">
        <f t="shared" si="6"/>
        <v>272</v>
      </c>
      <c r="G377" s="85"/>
    </row>
    <row r="378" spans="1:7">
      <c r="A378" s="7">
        <v>27</v>
      </c>
      <c r="B378" s="89" t="s">
        <v>2185</v>
      </c>
      <c r="C378" s="90">
        <v>78</v>
      </c>
      <c r="D378" s="84">
        <v>76.5</v>
      </c>
      <c r="E378" s="84">
        <v>76</v>
      </c>
      <c r="F378" s="85">
        <f t="shared" si="6"/>
        <v>230.5</v>
      </c>
      <c r="G378" s="85"/>
    </row>
    <row r="379" spans="1:7">
      <c r="A379" s="7">
        <v>28</v>
      </c>
      <c r="B379" s="89" t="s">
        <v>2186</v>
      </c>
      <c r="C379" s="90">
        <v>70</v>
      </c>
      <c r="D379" s="84">
        <v>33.5</v>
      </c>
      <c r="E379" s="84">
        <v>42</v>
      </c>
      <c r="F379" s="85">
        <f t="shared" si="6"/>
        <v>145.5</v>
      </c>
      <c r="G379" s="85"/>
    </row>
    <row r="380" spans="1:7">
      <c r="A380" s="7">
        <v>29</v>
      </c>
      <c r="B380" s="92" t="s">
        <v>2187</v>
      </c>
      <c r="C380" s="90">
        <v>95</v>
      </c>
      <c r="D380" s="84">
        <v>52.5</v>
      </c>
      <c r="E380" s="84">
        <v>57.5</v>
      </c>
      <c r="F380" s="85">
        <f t="shared" si="6"/>
        <v>205</v>
      </c>
      <c r="G380" s="85"/>
    </row>
    <row r="381" spans="1:7">
      <c r="A381" s="7">
        <v>30</v>
      </c>
      <c r="B381" s="89" t="s">
        <v>2188</v>
      </c>
      <c r="C381" s="90">
        <v>78</v>
      </c>
      <c r="D381" s="84">
        <v>89.5</v>
      </c>
      <c r="E381" s="84">
        <v>81.5</v>
      </c>
      <c r="F381" s="85">
        <f t="shared" si="6"/>
        <v>249</v>
      </c>
      <c r="G381" s="85"/>
    </row>
    <row r="382" spans="1:7">
      <c r="A382" s="7">
        <v>31</v>
      </c>
      <c r="B382" s="92" t="s">
        <v>2189</v>
      </c>
      <c r="C382" s="90">
        <v>81.5</v>
      </c>
      <c r="D382" s="84">
        <v>98</v>
      </c>
      <c r="E382" s="84">
        <v>88</v>
      </c>
      <c r="F382" s="85">
        <f t="shared" si="6"/>
        <v>267.5</v>
      </c>
      <c r="G382" s="85"/>
    </row>
    <row r="383" spans="1:7">
      <c r="A383" s="7">
        <v>32</v>
      </c>
      <c r="B383" s="45" t="s">
        <v>2190</v>
      </c>
      <c r="C383" s="90">
        <v>94.5</v>
      </c>
      <c r="D383" s="84">
        <v>100</v>
      </c>
      <c r="E383" s="84">
        <v>97.5</v>
      </c>
      <c r="F383" s="85">
        <f t="shared" si="6"/>
        <v>292</v>
      </c>
      <c r="G383" s="85"/>
    </row>
    <row r="384" spans="1:7">
      <c r="A384" s="7">
        <v>33</v>
      </c>
      <c r="B384" s="89" t="s">
        <v>2191</v>
      </c>
      <c r="C384" s="90">
        <v>84.5</v>
      </c>
      <c r="D384" s="84">
        <v>87.5</v>
      </c>
      <c r="E384" s="84">
        <v>82</v>
      </c>
      <c r="F384" s="85">
        <f t="shared" si="6"/>
        <v>254</v>
      </c>
      <c r="G384" s="85"/>
    </row>
    <row r="385" spans="1:7">
      <c r="A385" s="7">
        <v>34</v>
      </c>
      <c r="B385" s="89" t="s">
        <v>2192</v>
      </c>
      <c r="C385" s="90">
        <v>69</v>
      </c>
      <c r="D385" s="84">
        <v>75</v>
      </c>
      <c r="E385" s="84">
        <v>51</v>
      </c>
      <c r="F385" s="85">
        <f t="shared" si="6"/>
        <v>195</v>
      </c>
      <c r="G385" s="85"/>
    </row>
    <row r="386" spans="1:7">
      <c r="A386" s="7">
        <v>35</v>
      </c>
      <c r="B386" s="92" t="s">
        <v>2193</v>
      </c>
      <c r="C386" s="90">
        <v>65</v>
      </c>
      <c r="D386" s="84">
        <v>81</v>
      </c>
      <c r="E386" s="84">
        <v>25.5</v>
      </c>
      <c r="F386" s="85">
        <f t="shared" si="6"/>
        <v>171.5</v>
      </c>
      <c r="G386" s="85"/>
    </row>
    <row r="387" spans="1:7">
      <c r="A387" s="7">
        <v>36</v>
      </c>
      <c r="B387" s="89" t="s">
        <v>2194</v>
      </c>
      <c r="C387" s="90">
        <v>76.5</v>
      </c>
      <c r="D387" s="84">
        <v>85.5</v>
      </c>
      <c r="E387" s="84">
        <v>75</v>
      </c>
      <c r="F387" s="85">
        <f t="shared" si="6"/>
        <v>237</v>
      </c>
      <c r="G387" s="85"/>
    </row>
    <row r="388" spans="1:7">
      <c r="A388" s="7">
        <v>37</v>
      </c>
      <c r="B388" s="45" t="s">
        <v>2195</v>
      </c>
      <c r="C388" s="90">
        <v>62.5</v>
      </c>
      <c r="D388" s="84">
        <v>70</v>
      </c>
      <c r="E388" s="84">
        <v>50.5</v>
      </c>
      <c r="F388" s="85">
        <f t="shared" si="6"/>
        <v>183</v>
      </c>
      <c r="G388" s="85"/>
    </row>
    <row r="389" spans="1:7">
      <c r="A389" s="7">
        <v>38</v>
      </c>
      <c r="B389" s="45" t="s">
        <v>2196</v>
      </c>
      <c r="C389" s="90">
        <v>78.5</v>
      </c>
      <c r="D389" s="84">
        <v>75</v>
      </c>
      <c r="E389" s="84">
        <v>55</v>
      </c>
      <c r="F389" s="85">
        <f t="shared" si="6"/>
        <v>208.5</v>
      </c>
      <c r="G389" s="85"/>
    </row>
    <row r="390" spans="1:7">
      <c r="A390" s="7">
        <v>39</v>
      </c>
      <c r="B390" s="45" t="s">
        <v>2197</v>
      </c>
      <c r="C390" s="95">
        <v>25</v>
      </c>
      <c r="D390" s="96">
        <v>70</v>
      </c>
      <c r="E390" s="84">
        <v>19</v>
      </c>
      <c r="F390" s="85">
        <f t="shared" si="6"/>
        <v>114</v>
      </c>
      <c r="G390" s="85"/>
    </row>
    <row r="391" spans="1:7">
      <c r="A391" s="7">
        <v>40</v>
      </c>
      <c r="B391" s="89" t="s">
        <v>2198</v>
      </c>
      <c r="C391" s="95">
        <v>84</v>
      </c>
      <c r="D391" s="96">
        <v>89</v>
      </c>
      <c r="E391" s="84">
        <v>76</v>
      </c>
      <c r="F391" s="85">
        <f t="shared" si="6"/>
        <v>249</v>
      </c>
      <c r="G391" s="85"/>
    </row>
    <row r="392" spans="1:7">
      <c r="A392" s="7">
        <v>41</v>
      </c>
      <c r="B392" s="45" t="s">
        <v>2199</v>
      </c>
      <c r="C392" s="95">
        <v>85</v>
      </c>
      <c r="D392" s="96">
        <v>82</v>
      </c>
      <c r="E392" s="84">
        <v>77.5</v>
      </c>
      <c r="F392" s="85">
        <f t="shared" si="6"/>
        <v>244.5</v>
      </c>
      <c r="G392" s="85"/>
    </row>
    <row r="393" spans="1:7">
      <c r="A393" s="7">
        <v>42</v>
      </c>
      <c r="B393" s="89" t="s">
        <v>2200</v>
      </c>
      <c r="C393" s="95">
        <v>77.5</v>
      </c>
      <c r="D393" s="96">
        <v>95.5</v>
      </c>
      <c r="E393" s="84">
        <v>82</v>
      </c>
      <c r="F393" s="85">
        <f t="shared" si="6"/>
        <v>255</v>
      </c>
      <c r="G393" s="85"/>
    </row>
    <row r="394" spans="1:7">
      <c r="A394" s="7">
        <v>43</v>
      </c>
      <c r="B394" s="119" t="s">
        <v>2201</v>
      </c>
      <c r="C394" s="96">
        <v>70</v>
      </c>
      <c r="D394" s="96">
        <v>70</v>
      </c>
      <c r="E394" s="84">
        <v>43</v>
      </c>
      <c r="F394" s="85">
        <f t="shared" si="6"/>
        <v>183</v>
      </c>
      <c r="G394" s="82" t="s">
        <v>1148</v>
      </c>
    </row>
    <row r="395" spans="1:7">
      <c r="A395" s="7">
        <v>44</v>
      </c>
      <c r="B395" s="123" t="s">
        <v>2202</v>
      </c>
      <c r="C395" s="96">
        <v>59</v>
      </c>
      <c r="D395" s="96">
        <v>49.5</v>
      </c>
      <c r="E395" s="84">
        <v>42</v>
      </c>
      <c r="F395" s="85">
        <f t="shared" si="6"/>
        <v>150.5</v>
      </c>
      <c r="G395" s="82" t="s">
        <v>874</v>
      </c>
    </row>
    <row r="396" spans="1:7">
      <c r="A396" s="7">
        <v>45</v>
      </c>
      <c r="B396" s="119"/>
      <c r="C396" s="45"/>
      <c r="D396" s="45"/>
      <c r="E396" s="84"/>
      <c r="F396" s="85"/>
      <c r="G396" s="85"/>
    </row>
    <row r="397" spans="1:7">
      <c r="A397" s="7">
        <v>46</v>
      </c>
      <c r="B397" s="123"/>
      <c r="C397" s="45"/>
      <c r="D397" s="45"/>
      <c r="E397" s="84"/>
      <c r="F397" s="85"/>
      <c r="G397" s="85"/>
    </row>
    <row r="398" spans="1:7">
      <c r="A398" s="98" t="s">
        <v>90</v>
      </c>
      <c r="B398" s="99"/>
      <c r="C398" s="7">
        <f>SUM(C352:C397)</f>
        <v>3517</v>
      </c>
      <c r="D398" s="7">
        <f>SUM(D352:D397)</f>
        <v>3654.5</v>
      </c>
      <c r="E398" s="7">
        <f>SUM(E352:E397)</f>
        <v>3147.5</v>
      </c>
      <c r="F398" s="7"/>
      <c r="G398" s="85"/>
    </row>
    <row r="399" spans="1:7">
      <c r="A399" s="100" t="s">
        <v>91</v>
      </c>
      <c r="B399" s="101"/>
      <c r="C399" s="102">
        <f>AVERAGE(C352:C397)</f>
        <v>79.9318181818182</v>
      </c>
      <c r="D399" s="102">
        <f>AVERAGE(D352:D397)</f>
        <v>83.0568181818182</v>
      </c>
      <c r="E399" s="102">
        <f>AVERAGE(E352:E397)</f>
        <v>71.5340909090909</v>
      </c>
      <c r="F399" s="102">
        <f>AVERAGE(F352:F397)</f>
        <v>234.522727272727</v>
      </c>
      <c r="G399" s="85"/>
    </row>
    <row r="400" spans="1:7">
      <c r="A400" s="100" t="s">
        <v>200</v>
      </c>
      <c r="B400" s="101"/>
      <c r="C400" s="103">
        <f>COUNTIFS(C352:C397,"&gt;=80")</f>
        <v>26</v>
      </c>
      <c r="D400" s="103">
        <f>COUNTIFS(D352:D397,"&gt;=80")</f>
        <v>31</v>
      </c>
      <c r="E400" s="103">
        <f>COUNTIFS(E352:E397,"&gt;=80")</f>
        <v>20</v>
      </c>
      <c r="F400" s="103">
        <f>COUNTIFS(F352:F397,"&gt;=80")</f>
        <v>43</v>
      </c>
      <c r="G400" s="85"/>
    </row>
    <row r="401" spans="1:7">
      <c r="A401" s="100" t="s">
        <v>1928</v>
      </c>
      <c r="B401" s="101"/>
      <c r="C401" s="103">
        <f>COUNTIFS(C352:C397,"&gt;=70",C352:C397,"&lt;80")</f>
        <v>10</v>
      </c>
      <c r="D401" s="103">
        <f>COUNTIFS(D352:D397,"&gt;=70",D352:D397,"&lt;80")</f>
        <v>7</v>
      </c>
      <c r="E401" s="103">
        <f>COUNTIFS(E352:E397,"&gt;=70",E352:E397,"&lt;80")</f>
        <v>8</v>
      </c>
      <c r="F401" s="103">
        <f>COUNTIFS(F352:F397,"&gt;=70",F352:F397,"&lt;80")</f>
        <v>1</v>
      </c>
      <c r="G401" s="85"/>
    </row>
    <row r="402" spans="1:7">
      <c r="A402" s="100" t="s">
        <v>1929</v>
      </c>
      <c r="B402" s="101"/>
      <c r="C402" s="103">
        <f>COUNTIFS(C352:C397,"&gt;=60",C352:C397,"&lt;70")</f>
        <v>4</v>
      </c>
      <c r="D402" s="103">
        <f>COUNTIFS(D352:D397,"&gt;=60",D352:D397,"&lt;70")</f>
        <v>1</v>
      </c>
      <c r="E402" s="103">
        <f>COUNTIFS(E352:E397,"&gt;=60",E352:E397,"&lt;70")</f>
        <v>3</v>
      </c>
      <c r="F402" s="103">
        <f>COUNTIFS(F352:F397,"&gt;=60",F352:F397,"&lt;70")</f>
        <v>0</v>
      </c>
      <c r="G402" s="85"/>
    </row>
    <row r="403" spans="1:7">
      <c r="A403" s="100" t="s">
        <v>1577</v>
      </c>
      <c r="B403" s="101"/>
      <c r="C403" s="103">
        <f>COUNTIFS(C352:C397,"&lt;60")</f>
        <v>4</v>
      </c>
      <c r="D403" s="103">
        <f>COUNTIFS(D352:D397,"&lt;60")</f>
        <v>5</v>
      </c>
      <c r="E403" s="103">
        <f>COUNTIFS(E352:E397,"&lt;60")</f>
        <v>13</v>
      </c>
      <c r="F403" s="103">
        <f>COUNTIFS(F352:F397,"&lt;60")</f>
        <v>0</v>
      </c>
      <c r="G403" s="85"/>
    </row>
    <row r="404" spans="1:7">
      <c r="A404" s="98" t="s">
        <v>96</v>
      </c>
      <c r="B404" s="99"/>
      <c r="C404" s="53">
        <f>C400/SUM(C400:C403)</f>
        <v>0.590909090909091</v>
      </c>
      <c r="D404" s="53">
        <f>D400/SUM(D400:D403)</f>
        <v>0.704545454545455</v>
      </c>
      <c r="E404" s="53">
        <f>E400/SUM(E400:E403)</f>
        <v>0.454545454545455</v>
      </c>
      <c r="F404" s="53">
        <f>F400/SUM(F400:F403)</f>
        <v>0.977272727272727</v>
      </c>
      <c r="G404" s="85"/>
    </row>
    <row r="405" spans="1:7">
      <c r="A405" s="100" t="s">
        <v>97</v>
      </c>
      <c r="B405" s="101"/>
      <c r="C405" s="53">
        <f>SUM(C400:C402)/SUM(C400:C403)</f>
        <v>0.909090909090909</v>
      </c>
      <c r="D405" s="53">
        <f>SUM(D400:D402)/SUM(D400:D403)</f>
        <v>0.886363636363637</v>
      </c>
      <c r="E405" s="53">
        <f>SUM(E400:E402)/SUM(E400:E403)</f>
        <v>0.704545454545455</v>
      </c>
      <c r="F405" s="53"/>
      <c r="G405" s="85"/>
    </row>
    <row r="406" spans="1:7">
      <c r="A406" s="100" t="s">
        <v>98</v>
      </c>
      <c r="B406" s="101"/>
      <c r="C406" s="21">
        <f>STDEV(C352:C397)</f>
        <v>16.4212677289739</v>
      </c>
      <c r="D406" s="21">
        <f>STDEV(D352:D397)</f>
        <v>18.8495314571005</v>
      </c>
      <c r="E406" s="21">
        <f>STDEV(E352:E397)</f>
        <v>23.0755578247152</v>
      </c>
      <c r="F406" s="21">
        <f>STDEV(F352:F397)</f>
        <v>54.0330384015246</v>
      </c>
      <c r="G406" s="85"/>
    </row>
  </sheetData>
  <sheetProtection formatCells="0" insertHyperlinks="0" autoFilter="0"/>
  <mergeCells count="69">
    <mergeCell ref="A1:G1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7:G11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5:G175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3:G233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91:G291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50:G350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</mergeCells>
  <pageMargins left="0.75" right="0.75" top="1" bottom="1" header="0.5" footer="0.5"/>
  <pageSetup paperSize="9" scale="57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0"/>
  <sheetViews>
    <sheetView topLeftCell="A104" workbookViewId="0">
      <selection activeCell="K322" sqref="K322"/>
    </sheetView>
  </sheetViews>
  <sheetFormatPr defaultColWidth="9" defaultRowHeight="13.5" outlineLevelCol="6"/>
  <cols>
    <col min="1" max="1" width="13" style="34" customWidth="1"/>
    <col min="2" max="2" width="23.6333333333333" style="34" customWidth="1"/>
    <col min="3" max="3" width="13" style="34" customWidth="1"/>
    <col min="4" max="4" width="12" style="34" customWidth="1"/>
    <col min="5" max="5" width="13" style="34" customWidth="1"/>
    <col min="6" max="6" width="12" style="34" customWidth="1"/>
    <col min="7" max="7" width="15.225" style="34" customWidth="1"/>
    <col min="8" max="26" width="9" style="34"/>
  </cols>
  <sheetData>
    <row r="1" ht="18.75" spans="1:6">
      <c r="A1" s="35"/>
      <c r="B1" s="36" t="s">
        <v>2203</v>
      </c>
      <c r="C1" s="36"/>
      <c r="D1" s="36"/>
      <c r="E1" s="36"/>
      <c r="F1" s="35"/>
    </row>
    <row r="2" spans="1:7">
      <c r="A2" s="7" t="s">
        <v>245</v>
      </c>
      <c r="B2" s="37" t="s">
        <v>246</v>
      </c>
      <c r="C2" s="38" t="s">
        <v>247</v>
      </c>
      <c r="D2" s="38" t="s">
        <v>248</v>
      </c>
      <c r="E2" s="38" t="s">
        <v>249</v>
      </c>
      <c r="F2" s="38" t="s">
        <v>250</v>
      </c>
      <c r="G2" s="38" t="s">
        <v>647</v>
      </c>
    </row>
    <row r="3" spans="1:7">
      <c r="A3" s="7">
        <v>1</v>
      </c>
      <c r="B3" s="37" t="s">
        <v>2204</v>
      </c>
      <c r="C3" s="39">
        <v>86.5</v>
      </c>
      <c r="D3" s="39">
        <v>73</v>
      </c>
      <c r="E3" s="39">
        <v>44.5</v>
      </c>
      <c r="F3" s="38">
        <f>C3+D3+E3</f>
        <v>204</v>
      </c>
      <c r="G3" s="38"/>
    </row>
    <row r="4" spans="1:7">
      <c r="A4" s="7">
        <v>2</v>
      </c>
      <c r="B4" s="37" t="s">
        <v>2205</v>
      </c>
      <c r="C4" s="39">
        <v>96.5</v>
      </c>
      <c r="D4" s="39">
        <v>92</v>
      </c>
      <c r="E4" s="39">
        <v>92</v>
      </c>
      <c r="F4" s="38">
        <f t="shared" ref="F4:F43" si="0">C4+D4+E4</f>
        <v>280.5</v>
      </c>
      <c r="G4" s="38"/>
    </row>
    <row r="5" spans="1:7">
      <c r="A5" s="7">
        <v>3</v>
      </c>
      <c r="B5" s="37" t="s">
        <v>2206</v>
      </c>
      <c r="C5" s="39">
        <v>99.5</v>
      </c>
      <c r="D5" s="39">
        <v>98</v>
      </c>
      <c r="E5" s="39">
        <v>99.5</v>
      </c>
      <c r="F5" s="38">
        <f t="shared" si="0"/>
        <v>297</v>
      </c>
      <c r="G5" s="38"/>
    </row>
    <row r="6" spans="1:7">
      <c r="A6" s="7">
        <v>4</v>
      </c>
      <c r="B6" s="37" t="s">
        <v>2207</v>
      </c>
      <c r="C6" s="39">
        <v>97.5</v>
      </c>
      <c r="D6" s="39">
        <v>97</v>
      </c>
      <c r="E6" s="39">
        <v>90</v>
      </c>
      <c r="F6" s="38">
        <f t="shared" si="0"/>
        <v>284.5</v>
      </c>
      <c r="G6" s="38"/>
    </row>
    <row r="7" spans="1:7">
      <c r="A7" s="7">
        <v>5</v>
      </c>
      <c r="B7" s="37" t="s">
        <v>2208</v>
      </c>
      <c r="C7" s="39">
        <v>93</v>
      </c>
      <c r="D7" s="39">
        <v>86.5</v>
      </c>
      <c r="E7" s="39">
        <v>80.5</v>
      </c>
      <c r="F7" s="38">
        <f t="shared" si="0"/>
        <v>260</v>
      </c>
      <c r="G7" s="38"/>
    </row>
    <row r="8" spans="1:7">
      <c r="A8" s="7">
        <v>6</v>
      </c>
      <c r="B8" s="37" t="s">
        <v>2209</v>
      </c>
      <c r="C8" s="39">
        <v>96</v>
      </c>
      <c r="D8" s="39">
        <v>100</v>
      </c>
      <c r="E8" s="39">
        <v>96.5</v>
      </c>
      <c r="F8" s="38">
        <f t="shared" si="0"/>
        <v>292.5</v>
      </c>
      <c r="G8" s="38"/>
    </row>
    <row r="9" spans="1:7">
      <c r="A9" s="7">
        <v>7</v>
      </c>
      <c r="B9" s="37" t="s">
        <v>2210</v>
      </c>
      <c r="C9" s="39">
        <v>91</v>
      </c>
      <c r="D9" s="39">
        <v>68.5</v>
      </c>
      <c r="E9" s="39">
        <v>67</v>
      </c>
      <c r="F9" s="38">
        <f t="shared" si="0"/>
        <v>226.5</v>
      </c>
      <c r="G9" s="38"/>
    </row>
    <row r="10" spans="1:7">
      <c r="A10" s="7">
        <v>8</v>
      </c>
      <c r="B10" s="37" t="s">
        <v>2211</v>
      </c>
      <c r="C10" s="39">
        <v>67</v>
      </c>
      <c r="D10" s="39">
        <v>83.5</v>
      </c>
      <c r="E10" s="39">
        <v>62.5</v>
      </c>
      <c r="F10" s="38">
        <f t="shared" si="0"/>
        <v>213</v>
      </c>
      <c r="G10" s="38"/>
    </row>
    <row r="11" spans="1:7">
      <c r="A11" s="7">
        <v>9</v>
      </c>
      <c r="B11" s="37" t="s">
        <v>2212</v>
      </c>
      <c r="C11" s="39">
        <v>84.5</v>
      </c>
      <c r="D11" s="39">
        <v>94.5</v>
      </c>
      <c r="E11" s="39">
        <v>88.5</v>
      </c>
      <c r="F11" s="38">
        <f t="shared" si="0"/>
        <v>267.5</v>
      </c>
      <c r="G11" s="38"/>
    </row>
    <row r="12" spans="1:7">
      <c r="A12" s="7">
        <v>10</v>
      </c>
      <c r="B12" s="37" t="s">
        <v>2213</v>
      </c>
      <c r="C12" s="39">
        <v>95.5</v>
      </c>
      <c r="D12" s="39">
        <v>91.5</v>
      </c>
      <c r="E12" s="39">
        <v>80.5</v>
      </c>
      <c r="F12" s="38">
        <f t="shared" si="0"/>
        <v>267.5</v>
      </c>
      <c r="G12" s="38"/>
    </row>
    <row r="13" spans="1:7">
      <c r="A13" s="7">
        <v>11</v>
      </c>
      <c r="B13" s="37" t="s">
        <v>2214</v>
      </c>
      <c r="C13" s="39">
        <v>87.5</v>
      </c>
      <c r="D13" s="39">
        <v>80</v>
      </c>
      <c r="E13" s="39">
        <v>74</v>
      </c>
      <c r="F13" s="38">
        <f t="shared" si="0"/>
        <v>241.5</v>
      </c>
      <c r="G13" s="38"/>
    </row>
    <row r="14" spans="1:7">
      <c r="A14" s="7">
        <v>12</v>
      </c>
      <c r="B14" s="37" t="s">
        <v>2215</v>
      </c>
      <c r="C14" s="39">
        <v>88.5</v>
      </c>
      <c r="D14" s="39">
        <v>87</v>
      </c>
      <c r="E14" s="39">
        <v>78</v>
      </c>
      <c r="F14" s="38">
        <f t="shared" si="0"/>
        <v>253.5</v>
      </c>
      <c r="G14" s="38"/>
    </row>
    <row r="15" spans="1:7">
      <c r="A15" s="7">
        <v>13</v>
      </c>
      <c r="B15" s="37" t="s">
        <v>2216</v>
      </c>
      <c r="C15" s="39">
        <v>93</v>
      </c>
      <c r="D15" s="39">
        <v>94</v>
      </c>
      <c r="E15" s="39">
        <v>94</v>
      </c>
      <c r="F15" s="38">
        <f t="shared" si="0"/>
        <v>281</v>
      </c>
      <c r="G15" s="38"/>
    </row>
    <row r="16" spans="1:7">
      <c r="A16" s="7">
        <v>14</v>
      </c>
      <c r="B16" s="37" t="s">
        <v>2217</v>
      </c>
      <c r="C16" s="39">
        <v>83.5</v>
      </c>
      <c r="D16" s="39">
        <v>88</v>
      </c>
      <c r="E16" s="39">
        <v>43</v>
      </c>
      <c r="F16" s="38">
        <f t="shared" si="0"/>
        <v>214.5</v>
      </c>
      <c r="G16" s="38"/>
    </row>
    <row r="17" spans="1:7">
      <c r="A17" s="7">
        <v>15</v>
      </c>
      <c r="B17" s="37" t="s">
        <v>2218</v>
      </c>
      <c r="C17" s="39">
        <v>93</v>
      </c>
      <c r="D17" s="39">
        <v>97</v>
      </c>
      <c r="E17" s="39">
        <v>88.5</v>
      </c>
      <c r="F17" s="38">
        <f t="shared" si="0"/>
        <v>278.5</v>
      </c>
      <c r="G17" s="38"/>
    </row>
    <row r="18" spans="1:7">
      <c r="A18" s="7">
        <v>16</v>
      </c>
      <c r="B18" s="37" t="s">
        <v>2219</v>
      </c>
      <c r="C18" s="39">
        <v>97</v>
      </c>
      <c r="D18" s="39">
        <v>93</v>
      </c>
      <c r="E18" s="39">
        <v>96.5</v>
      </c>
      <c r="F18" s="38">
        <f t="shared" si="0"/>
        <v>286.5</v>
      </c>
      <c r="G18" s="38"/>
    </row>
    <row r="19" spans="1:7">
      <c r="A19" s="7">
        <v>17</v>
      </c>
      <c r="B19" s="37" t="s">
        <v>2220</v>
      </c>
      <c r="C19" s="39">
        <v>93</v>
      </c>
      <c r="D19" s="39">
        <v>100</v>
      </c>
      <c r="E19" s="39">
        <v>87.5</v>
      </c>
      <c r="F19" s="38">
        <f t="shared" si="0"/>
        <v>280.5</v>
      </c>
      <c r="G19" s="38"/>
    </row>
    <row r="20" spans="1:7">
      <c r="A20" s="7">
        <v>18</v>
      </c>
      <c r="B20" s="37" t="s">
        <v>2221</v>
      </c>
      <c r="C20" s="39">
        <v>93.5</v>
      </c>
      <c r="D20" s="39">
        <v>93</v>
      </c>
      <c r="E20" s="39">
        <v>93</v>
      </c>
      <c r="F20" s="38">
        <f t="shared" si="0"/>
        <v>279.5</v>
      </c>
      <c r="G20" s="38"/>
    </row>
    <row r="21" spans="1:7">
      <c r="A21" s="7">
        <v>19</v>
      </c>
      <c r="B21" s="37" t="s">
        <v>2222</v>
      </c>
      <c r="C21" s="39">
        <v>77.5</v>
      </c>
      <c r="D21" s="39">
        <v>82</v>
      </c>
      <c r="E21" s="39">
        <v>72</v>
      </c>
      <c r="F21" s="38">
        <f t="shared" si="0"/>
        <v>231.5</v>
      </c>
      <c r="G21" s="38"/>
    </row>
    <row r="22" spans="1:7">
      <c r="A22" s="7">
        <v>20</v>
      </c>
      <c r="B22" s="37" t="s">
        <v>2223</v>
      </c>
      <c r="C22" s="39">
        <v>99</v>
      </c>
      <c r="D22" s="39">
        <v>100</v>
      </c>
      <c r="E22" s="39">
        <v>98</v>
      </c>
      <c r="F22" s="38">
        <f t="shared" si="0"/>
        <v>297</v>
      </c>
      <c r="G22" s="38"/>
    </row>
    <row r="23" spans="1:7">
      <c r="A23" s="7">
        <v>21</v>
      </c>
      <c r="B23" s="37" t="s">
        <v>2224</v>
      </c>
      <c r="C23" s="39">
        <v>94</v>
      </c>
      <c r="D23" s="39">
        <v>95</v>
      </c>
      <c r="E23" s="39">
        <v>86</v>
      </c>
      <c r="F23" s="38">
        <f t="shared" si="0"/>
        <v>275</v>
      </c>
      <c r="G23" s="38"/>
    </row>
    <row r="24" spans="1:7">
      <c r="A24" s="7">
        <v>22</v>
      </c>
      <c r="B24" s="37" t="s">
        <v>2225</v>
      </c>
      <c r="C24" s="39">
        <v>99</v>
      </c>
      <c r="D24" s="39">
        <v>100</v>
      </c>
      <c r="E24" s="39">
        <v>99</v>
      </c>
      <c r="F24" s="38">
        <f t="shared" si="0"/>
        <v>298</v>
      </c>
      <c r="G24" s="38"/>
    </row>
    <row r="25" spans="1:7">
      <c r="A25" s="7">
        <v>23</v>
      </c>
      <c r="B25" s="37" t="s">
        <v>2226</v>
      </c>
      <c r="C25" s="39">
        <v>99.5</v>
      </c>
      <c r="D25" s="39">
        <v>99</v>
      </c>
      <c r="E25" s="39">
        <v>95</v>
      </c>
      <c r="F25" s="38">
        <f t="shared" si="0"/>
        <v>293.5</v>
      </c>
      <c r="G25" s="38"/>
    </row>
    <row r="26" spans="1:7">
      <c r="A26" s="7">
        <v>24</v>
      </c>
      <c r="B26" s="37" t="s">
        <v>2227</v>
      </c>
      <c r="C26" s="39">
        <v>89</v>
      </c>
      <c r="D26" s="39">
        <v>71</v>
      </c>
      <c r="E26" s="39">
        <v>50</v>
      </c>
      <c r="F26" s="38">
        <f t="shared" si="0"/>
        <v>210</v>
      </c>
      <c r="G26" s="38"/>
    </row>
    <row r="27" spans="1:7">
      <c r="A27" s="7">
        <v>25</v>
      </c>
      <c r="B27" s="37" t="s">
        <v>2228</v>
      </c>
      <c r="C27" s="39">
        <v>91</v>
      </c>
      <c r="D27" s="39">
        <v>90</v>
      </c>
      <c r="E27" s="39">
        <v>94</v>
      </c>
      <c r="F27" s="38">
        <f t="shared" si="0"/>
        <v>275</v>
      </c>
      <c r="G27" s="38"/>
    </row>
    <row r="28" spans="1:7">
      <c r="A28" s="7">
        <v>26</v>
      </c>
      <c r="B28" s="37" t="s">
        <v>2229</v>
      </c>
      <c r="C28" s="39">
        <v>91.5</v>
      </c>
      <c r="D28" s="39">
        <v>95</v>
      </c>
      <c r="E28" s="39">
        <v>72.5</v>
      </c>
      <c r="F28" s="38">
        <f t="shared" si="0"/>
        <v>259</v>
      </c>
      <c r="G28" s="38"/>
    </row>
    <row r="29" spans="1:7">
      <c r="A29" s="7">
        <v>27</v>
      </c>
      <c r="B29" s="37" t="s">
        <v>2230</v>
      </c>
      <c r="C29" s="39">
        <v>89</v>
      </c>
      <c r="D29" s="39">
        <v>48.5</v>
      </c>
      <c r="E29" s="39">
        <v>75</v>
      </c>
      <c r="F29" s="38">
        <f t="shared" si="0"/>
        <v>212.5</v>
      </c>
      <c r="G29" s="38"/>
    </row>
    <row r="30" spans="1:7">
      <c r="A30" s="7">
        <v>28</v>
      </c>
      <c r="B30" s="37" t="s">
        <v>2231</v>
      </c>
      <c r="C30" s="39">
        <v>2.5</v>
      </c>
      <c r="D30" s="39">
        <v>23</v>
      </c>
      <c r="E30" s="39">
        <v>50</v>
      </c>
      <c r="F30" s="38">
        <f t="shared" si="0"/>
        <v>75.5</v>
      </c>
      <c r="G30" s="38"/>
    </row>
    <row r="31" spans="1:7">
      <c r="A31" s="7">
        <v>29</v>
      </c>
      <c r="B31" s="37" t="s">
        <v>2232</v>
      </c>
      <c r="C31" s="39">
        <v>86</v>
      </c>
      <c r="D31" s="39">
        <v>57</v>
      </c>
      <c r="E31" s="39">
        <v>60.5</v>
      </c>
      <c r="F31" s="38">
        <f t="shared" si="0"/>
        <v>203.5</v>
      </c>
      <c r="G31" s="38"/>
    </row>
    <row r="32" spans="1:7">
      <c r="A32" s="7">
        <v>30</v>
      </c>
      <c r="B32" s="37" t="s">
        <v>2233</v>
      </c>
      <c r="C32" s="39">
        <v>99.5</v>
      </c>
      <c r="D32" s="39">
        <v>100</v>
      </c>
      <c r="E32" s="39">
        <v>97</v>
      </c>
      <c r="F32" s="38">
        <f t="shared" si="0"/>
        <v>296.5</v>
      </c>
      <c r="G32" s="38"/>
    </row>
    <row r="33" spans="1:7">
      <c r="A33" s="7">
        <v>31</v>
      </c>
      <c r="B33" s="37" t="s">
        <v>2234</v>
      </c>
      <c r="C33" s="39">
        <v>78.5</v>
      </c>
      <c r="D33" s="39">
        <v>85</v>
      </c>
      <c r="E33" s="39">
        <v>71</v>
      </c>
      <c r="F33" s="38">
        <f t="shared" si="0"/>
        <v>234.5</v>
      </c>
      <c r="G33" s="38"/>
    </row>
    <row r="34" spans="1:7">
      <c r="A34" s="7">
        <v>32</v>
      </c>
      <c r="B34" s="37" t="s">
        <v>2235</v>
      </c>
      <c r="C34" s="39">
        <v>70.5</v>
      </c>
      <c r="D34" s="39">
        <v>79</v>
      </c>
      <c r="E34" s="39">
        <v>54</v>
      </c>
      <c r="F34" s="38">
        <f t="shared" si="0"/>
        <v>203.5</v>
      </c>
      <c r="G34" s="38"/>
    </row>
    <row r="35" spans="1:7">
      <c r="A35" s="7">
        <v>33</v>
      </c>
      <c r="B35" s="37" t="s">
        <v>2236</v>
      </c>
      <c r="C35" s="39">
        <v>82.5</v>
      </c>
      <c r="D35" s="39">
        <v>78</v>
      </c>
      <c r="E35" s="39">
        <v>76</v>
      </c>
      <c r="F35" s="38">
        <f t="shared" si="0"/>
        <v>236.5</v>
      </c>
      <c r="G35" s="38"/>
    </row>
    <row r="36" spans="1:7">
      <c r="A36" s="7">
        <v>34</v>
      </c>
      <c r="B36" s="37" t="s">
        <v>1412</v>
      </c>
      <c r="C36" s="39">
        <v>89</v>
      </c>
      <c r="D36" s="39">
        <v>91</v>
      </c>
      <c r="E36" s="39">
        <v>87.5</v>
      </c>
      <c r="F36" s="38">
        <f t="shared" si="0"/>
        <v>267.5</v>
      </c>
      <c r="G36" s="38"/>
    </row>
    <row r="37" spans="1:7">
      <c r="A37" s="7">
        <v>35</v>
      </c>
      <c r="B37" s="37" t="s">
        <v>2237</v>
      </c>
      <c r="C37" s="39">
        <v>97</v>
      </c>
      <c r="D37" s="39">
        <v>98</v>
      </c>
      <c r="E37" s="39">
        <v>94.5</v>
      </c>
      <c r="F37" s="38">
        <f t="shared" si="0"/>
        <v>289.5</v>
      </c>
      <c r="G37" s="38"/>
    </row>
    <row r="38" ht="14.25" spans="1:7">
      <c r="A38" s="7">
        <v>36</v>
      </c>
      <c r="B38" s="40" t="s">
        <v>2238</v>
      </c>
      <c r="C38" s="39">
        <v>96</v>
      </c>
      <c r="D38" s="39">
        <v>95.5</v>
      </c>
      <c r="E38" s="39">
        <v>93</v>
      </c>
      <c r="F38" s="38">
        <f t="shared" si="0"/>
        <v>284.5</v>
      </c>
      <c r="G38" s="38"/>
    </row>
    <row r="39" ht="14.25" spans="1:7">
      <c r="A39" s="7">
        <v>37</v>
      </c>
      <c r="B39" s="41" t="s">
        <v>2239</v>
      </c>
      <c r="C39" s="39">
        <v>88.5</v>
      </c>
      <c r="D39" s="39">
        <v>93.5</v>
      </c>
      <c r="E39" s="39">
        <v>73.5</v>
      </c>
      <c r="F39" s="38">
        <f t="shared" si="0"/>
        <v>255.5</v>
      </c>
      <c r="G39" s="38"/>
    </row>
    <row r="40" ht="14.25" spans="1:7">
      <c r="A40" s="7">
        <v>38</v>
      </c>
      <c r="B40" s="42" t="s">
        <v>2240</v>
      </c>
      <c r="C40" s="39">
        <v>61.5</v>
      </c>
      <c r="D40" s="39">
        <v>55.5</v>
      </c>
      <c r="E40" s="39">
        <v>76.5</v>
      </c>
      <c r="F40" s="38">
        <f t="shared" si="0"/>
        <v>193.5</v>
      </c>
      <c r="G40" s="38"/>
    </row>
    <row r="41" ht="14.25" spans="1:7">
      <c r="A41" s="7">
        <v>39</v>
      </c>
      <c r="B41" s="42" t="s">
        <v>2241</v>
      </c>
      <c r="C41" s="39">
        <v>98</v>
      </c>
      <c r="D41" s="39">
        <v>96</v>
      </c>
      <c r="E41" s="39">
        <v>92.5</v>
      </c>
      <c r="F41" s="38">
        <f t="shared" si="0"/>
        <v>286.5</v>
      </c>
      <c r="G41" s="38"/>
    </row>
    <row r="42" ht="17.25" spans="1:7">
      <c r="A42" s="7">
        <v>40</v>
      </c>
      <c r="B42" s="43" t="s">
        <v>2242</v>
      </c>
      <c r="C42" s="39">
        <v>90</v>
      </c>
      <c r="D42" s="39">
        <v>100</v>
      </c>
      <c r="E42" s="39">
        <v>96</v>
      </c>
      <c r="F42" s="38">
        <f t="shared" si="0"/>
        <v>286</v>
      </c>
      <c r="G42" s="38"/>
    </row>
    <row r="43" ht="14.25" spans="1:7">
      <c r="A43" s="7">
        <v>41</v>
      </c>
      <c r="B43" s="44" t="s">
        <v>2243</v>
      </c>
      <c r="C43" s="39">
        <v>89</v>
      </c>
      <c r="D43" s="39">
        <v>65.5</v>
      </c>
      <c r="E43" s="39">
        <v>70.5</v>
      </c>
      <c r="F43" s="38">
        <f t="shared" si="0"/>
        <v>225</v>
      </c>
      <c r="G43" s="38"/>
    </row>
    <row r="44" ht="14.25" spans="1:7">
      <c r="A44" s="7">
        <v>42</v>
      </c>
      <c r="B44" s="44"/>
      <c r="C44" s="39"/>
      <c r="D44" s="39"/>
      <c r="E44" s="39"/>
      <c r="F44" s="38"/>
      <c r="G44" s="38"/>
    </row>
    <row r="45" ht="14.25" spans="1:7">
      <c r="A45" s="7">
        <v>43</v>
      </c>
      <c r="B45" s="44"/>
      <c r="C45" s="39"/>
      <c r="D45" s="39"/>
      <c r="E45" s="39"/>
      <c r="F45" s="38"/>
      <c r="G45" s="38"/>
    </row>
    <row r="46" ht="14.25" spans="1:7">
      <c r="A46" s="7">
        <v>44</v>
      </c>
      <c r="B46" s="44"/>
      <c r="C46" s="39"/>
      <c r="D46" s="39"/>
      <c r="E46" s="39"/>
      <c r="F46" s="38"/>
      <c r="G46" s="38"/>
    </row>
    <row r="47" ht="17.25" spans="1:7">
      <c r="A47" s="7">
        <v>45</v>
      </c>
      <c r="B47" s="43"/>
      <c r="C47" s="45"/>
      <c r="D47" s="45"/>
      <c r="E47" s="45"/>
      <c r="F47" s="45"/>
      <c r="G47" s="38"/>
    </row>
    <row r="48" ht="17.25" spans="1:7">
      <c r="A48" s="46" t="s">
        <v>90</v>
      </c>
      <c r="B48" s="47"/>
      <c r="C48" s="7">
        <f>SUM(C3:C47)</f>
        <v>3594</v>
      </c>
      <c r="D48" s="7">
        <f>SUM(D3:D47)</f>
        <v>3514</v>
      </c>
      <c r="E48" s="7">
        <f>SUM(E3:E47)</f>
        <v>3290</v>
      </c>
      <c r="F48" s="7"/>
      <c r="G48" s="38"/>
    </row>
    <row r="49" ht="17.25" spans="1:7">
      <c r="A49" s="48" t="s">
        <v>91</v>
      </c>
      <c r="B49" s="49"/>
      <c r="C49" s="50">
        <f>AVERAGE(C3:C47)</f>
        <v>87.6585365853659</v>
      </c>
      <c r="D49" s="50">
        <f>AVERAGE(D3:D47)</f>
        <v>85.7073170731707</v>
      </c>
      <c r="E49" s="50">
        <f>AVERAGE(E3:E47)</f>
        <v>80.2439024390244</v>
      </c>
      <c r="F49" s="50">
        <f>AVERAGE(F3:F47)</f>
        <v>253.609756097561</v>
      </c>
      <c r="G49" s="38"/>
    </row>
    <row r="50" ht="17.25" spans="1:7">
      <c r="A50" s="51" t="s">
        <v>200</v>
      </c>
      <c r="B50" s="49"/>
      <c r="C50" s="52">
        <f>COUNTIFS(C3:C47,"&gt;=80")</f>
        <v>35</v>
      </c>
      <c r="D50" s="52">
        <f>COUNTIFS(D3:D47,"&gt;=80")</f>
        <v>31</v>
      </c>
      <c r="E50" s="52">
        <f>COUNTIFS(E3:E47,"&gt;=80")</f>
        <v>23</v>
      </c>
      <c r="F50" s="52">
        <f>COUNTIFS(F2:F47,"&gt;=85")</f>
        <v>40</v>
      </c>
      <c r="G50" s="38"/>
    </row>
    <row r="51" ht="17.25" spans="1:7">
      <c r="A51" s="51" t="s">
        <v>1928</v>
      </c>
      <c r="B51" s="49"/>
      <c r="C51" s="52">
        <f>COUNTIFS(C3:C47,"&gt;=70",C3:C47,"&lt;80")</f>
        <v>3</v>
      </c>
      <c r="D51" s="52">
        <f>COUNTIFS(D3:D47,"&gt;=70",D3:D47,"&lt;80")</f>
        <v>4</v>
      </c>
      <c r="E51" s="52">
        <f>COUNTIFS(E3:E47,"&gt;=70",E3:E47,"&lt;80")</f>
        <v>10</v>
      </c>
      <c r="F51" s="52">
        <f>COUNTIFS(F3:F47,"&gt;=75",F3:F47,"&lt;85")</f>
        <v>1</v>
      </c>
      <c r="G51" s="38"/>
    </row>
    <row r="52" ht="17.25" spans="1:7">
      <c r="A52" s="51" t="s">
        <v>1929</v>
      </c>
      <c r="B52" s="49"/>
      <c r="C52" s="52">
        <f>COUNTIFS(C3:C47,"&gt;=60",C3:C47,"&lt;70")</f>
        <v>2</v>
      </c>
      <c r="D52" s="52">
        <f>COUNTIFS(D3:D47,"&gt;=60",D3:D47,"&lt;70")</f>
        <v>2</v>
      </c>
      <c r="E52" s="52">
        <f>COUNTIFS(E3:E47,"&gt;=60",E3:E47,"&lt;70")</f>
        <v>3</v>
      </c>
      <c r="F52" s="52">
        <f>COUNTIFS(F3:F47,"&gt;=60",F3:F47,"&lt;75")</f>
        <v>0</v>
      </c>
      <c r="G52" s="38"/>
    </row>
    <row r="53" ht="17.25" spans="1:7">
      <c r="A53" s="48" t="s">
        <v>1577</v>
      </c>
      <c r="B53" s="49"/>
      <c r="C53" s="52">
        <f>COUNTIFS(C3:C47,"&lt;60")</f>
        <v>1</v>
      </c>
      <c r="D53" s="52">
        <f>COUNTIFS(D3:D47,"&lt;60")</f>
        <v>4</v>
      </c>
      <c r="E53" s="52">
        <f>COUNTIFS(E3:E47,"&lt;60")</f>
        <v>5</v>
      </c>
      <c r="F53" s="52">
        <f>COUNTIFS(F3:F47,"&lt;60")</f>
        <v>0</v>
      </c>
      <c r="G53" s="38"/>
    </row>
    <row r="54" ht="17.25" spans="1:7">
      <c r="A54" s="46" t="s">
        <v>96</v>
      </c>
      <c r="B54" s="47"/>
      <c r="C54" s="53">
        <f>C50/SUM(C50:C53)</f>
        <v>0.853658536585366</v>
      </c>
      <c r="D54" s="53">
        <f>D50/SUM(D50:D53)</f>
        <v>0.75609756097561</v>
      </c>
      <c r="E54" s="53">
        <f>E50/SUM(E50:E53)</f>
        <v>0.560975609756098</v>
      </c>
      <c r="F54" s="53">
        <f>F50/SUM(F50:F53)</f>
        <v>0.975609756097561</v>
      </c>
      <c r="G54" s="38"/>
    </row>
    <row r="55" ht="17.25" spans="1:7">
      <c r="A55" s="48" t="s">
        <v>97</v>
      </c>
      <c r="B55" s="49"/>
      <c r="C55" s="53">
        <f>SUM(C50:C52)/SUM(C50:C53)</f>
        <v>0.975609756097561</v>
      </c>
      <c r="D55" s="53">
        <f>SUM(D50:D52)/SUM(D50:D53)</f>
        <v>0.902439024390244</v>
      </c>
      <c r="E55" s="53">
        <f>SUM(E50:E52)/SUM(E50:E53)</f>
        <v>0.878048780487805</v>
      </c>
      <c r="F55" s="53"/>
      <c r="G55" s="38"/>
    </row>
    <row r="56" ht="17.25" spans="1:7">
      <c r="A56" s="48" t="s">
        <v>98</v>
      </c>
      <c r="B56" s="49"/>
      <c r="C56" s="21">
        <f>STDEV(C3:C47)</f>
        <v>16.1842666749185</v>
      </c>
      <c r="D56" s="21">
        <f>STDEV(D3:D47)</f>
        <v>16.6327897576429</v>
      </c>
      <c r="E56" s="21">
        <f>STDEV(E3:E47)</f>
        <v>16.1237875324083</v>
      </c>
      <c r="F56" s="21">
        <f>STDEV(F3:F47)</f>
        <v>43.1794963198857</v>
      </c>
      <c r="G56" s="38"/>
    </row>
    <row r="57" spans="1:6">
      <c r="A57" s="35"/>
      <c r="B57" s="35"/>
      <c r="C57" s="35"/>
      <c r="D57" s="35"/>
      <c r="E57" s="35"/>
      <c r="F57" s="35"/>
    </row>
    <row r="58" spans="1:6">
      <c r="A58" s="35"/>
      <c r="B58" s="35"/>
      <c r="C58" s="35"/>
      <c r="D58" s="35"/>
      <c r="E58" s="35"/>
      <c r="F58" s="35"/>
    </row>
    <row r="59" ht="18.75" spans="1:6">
      <c r="A59" s="35"/>
      <c r="B59" s="36" t="s">
        <v>2244</v>
      </c>
      <c r="C59" s="36"/>
      <c r="D59" s="36"/>
      <c r="E59" s="36"/>
      <c r="F59" s="35"/>
    </row>
    <row r="60" spans="1:7">
      <c r="A60" s="7" t="s">
        <v>245</v>
      </c>
      <c r="B60" s="37" t="s">
        <v>246</v>
      </c>
      <c r="C60" s="38" t="s">
        <v>247</v>
      </c>
      <c r="D60" s="38" t="s">
        <v>248</v>
      </c>
      <c r="E60" s="38" t="s">
        <v>249</v>
      </c>
      <c r="F60" s="38" t="s">
        <v>250</v>
      </c>
      <c r="G60" s="38" t="s">
        <v>647</v>
      </c>
    </row>
    <row r="61" spans="1:7">
      <c r="A61" s="7">
        <v>1</v>
      </c>
      <c r="B61" s="38" t="s">
        <v>2245</v>
      </c>
      <c r="C61" s="39">
        <v>92</v>
      </c>
      <c r="D61" s="39">
        <v>70</v>
      </c>
      <c r="E61" s="39">
        <v>76.5</v>
      </c>
      <c r="F61" s="38">
        <f>C61+D61+E61</f>
        <v>238.5</v>
      </c>
      <c r="G61" s="38"/>
    </row>
    <row r="62" spans="1:7">
      <c r="A62" s="7">
        <v>2</v>
      </c>
      <c r="B62" s="38" t="s">
        <v>2246</v>
      </c>
      <c r="C62" s="39">
        <v>99</v>
      </c>
      <c r="D62" s="39">
        <v>98</v>
      </c>
      <c r="E62" s="39">
        <v>98.5</v>
      </c>
      <c r="F62" s="38">
        <f t="shared" ref="F62:F99" si="1">C62+D62+E62</f>
        <v>295.5</v>
      </c>
      <c r="G62" s="38"/>
    </row>
    <row r="63" spans="1:7">
      <c r="A63" s="7">
        <v>3</v>
      </c>
      <c r="B63" s="38" t="s">
        <v>2247</v>
      </c>
      <c r="C63" s="39">
        <v>90.5</v>
      </c>
      <c r="D63" s="39">
        <v>89.5</v>
      </c>
      <c r="E63" s="39">
        <v>91.5</v>
      </c>
      <c r="F63" s="38">
        <f t="shared" si="1"/>
        <v>271.5</v>
      </c>
      <c r="G63" s="38"/>
    </row>
    <row r="64" spans="1:7">
      <c r="A64" s="7">
        <v>4</v>
      </c>
      <c r="B64" s="38" t="s">
        <v>2248</v>
      </c>
      <c r="C64" s="39">
        <v>87</v>
      </c>
      <c r="D64" s="39">
        <v>95</v>
      </c>
      <c r="E64" s="39">
        <v>74.5</v>
      </c>
      <c r="F64" s="38">
        <f t="shared" si="1"/>
        <v>256.5</v>
      </c>
      <c r="G64" s="38"/>
    </row>
    <row r="65" spans="1:7">
      <c r="A65" s="7">
        <v>5</v>
      </c>
      <c r="B65" s="38" t="s">
        <v>2249</v>
      </c>
      <c r="C65" s="39">
        <v>83.5</v>
      </c>
      <c r="D65" s="39">
        <v>76.5</v>
      </c>
      <c r="E65" s="39">
        <v>77.5</v>
      </c>
      <c r="F65" s="38">
        <f t="shared" si="1"/>
        <v>237.5</v>
      </c>
      <c r="G65" s="38"/>
    </row>
    <row r="66" spans="1:7">
      <c r="A66" s="7">
        <v>6</v>
      </c>
      <c r="B66" s="38" t="s">
        <v>2250</v>
      </c>
      <c r="C66" s="39">
        <v>94</v>
      </c>
      <c r="D66" s="39">
        <v>80.5</v>
      </c>
      <c r="E66" s="39">
        <v>88</v>
      </c>
      <c r="F66" s="38">
        <f t="shared" si="1"/>
        <v>262.5</v>
      </c>
      <c r="G66" s="38"/>
    </row>
    <row r="67" spans="1:7">
      <c r="A67" s="7">
        <v>7</v>
      </c>
      <c r="B67" s="38" t="s">
        <v>2251</v>
      </c>
      <c r="C67" s="39">
        <v>94.5</v>
      </c>
      <c r="D67" s="39">
        <v>89</v>
      </c>
      <c r="E67" s="39">
        <v>41</v>
      </c>
      <c r="F67" s="38">
        <f t="shared" si="1"/>
        <v>224.5</v>
      </c>
      <c r="G67" s="38"/>
    </row>
    <row r="68" spans="1:7">
      <c r="A68" s="7">
        <v>8</v>
      </c>
      <c r="B68" s="38" t="s">
        <v>2252</v>
      </c>
      <c r="C68" s="39">
        <v>91</v>
      </c>
      <c r="D68" s="39">
        <v>96</v>
      </c>
      <c r="E68" s="39">
        <v>92</v>
      </c>
      <c r="F68" s="38">
        <f t="shared" si="1"/>
        <v>279</v>
      </c>
      <c r="G68" s="38"/>
    </row>
    <row r="69" spans="1:7">
      <c r="A69" s="7">
        <v>9</v>
      </c>
      <c r="B69" s="38" t="s">
        <v>2253</v>
      </c>
      <c r="C69" s="39">
        <v>95</v>
      </c>
      <c r="D69" s="39">
        <v>92</v>
      </c>
      <c r="E69" s="39">
        <v>64.5</v>
      </c>
      <c r="F69" s="38">
        <f t="shared" si="1"/>
        <v>251.5</v>
      </c>
      <c r="G69" s="38"/>
    </row>
    <row r="70" spans="1:7">
      <c r="A70" s="7">
        <v>10</v>
      </c>
      <c r="B70" s="38" t="s">
        <v>2254</v>
      </c>
      <c r="C70" s="39">
        <v>80.5</v>
      </c>
      <c r="D70" s="39">
        <v>95.5</v>
      </c>
      <c r="E70" s="39">
        <v>33.5</v>
      </c>
      <c r="F70" s="38">
        <f t="shared" si="1"/>
        <v>209.5</v>
      </c>
      <c r="G70" s="38"/>
    </row>
    <row r="71" spans="1:7">
      <c r="A71" s="7">
        <v>11</v>
      </c>
      <c r="B71" s="38" t="s">
        <v>2255</v>
      </c>
      <c r="C71" s="39">
        <v>87.5</v>
      </c>
      <c r="D71" s="39">
        <v>78.5</v>
      </c>
      <c r="E71" s="39">
        <v>48</v>
      </c>
      <c r="F71" s="38">
        <f t="shared" si="1"/>
        <v>214</v>
      </c>
      <c r="G71" s="38"/>
    </row>
    <row r="72" spans="1:7">
      <c r="A72" s="7">
        <v>12</v>
      </c>
      <c r="B72" s="38" t="s">
        <v>2256</v>
      </c>
      <c r="C72" s="39">
        <v>87</v>
      </c>
      <c r="D72" s="39">
        <v>85.5</v>
      </c>
      <c r="E72" s="39">
        <v>70.5</v>
      </c>
      <c r="F72" s="38">
        <f t="shared" si="1"/>
        <v>243</v>
      </c>
      <c r="G72" s="38"/>
    </row>
    <row r="73" spans="1:7">
      <c r="A73" s="7">
        <v>13</v>
      </c>
      <c r="B73" s="38" t="s">
        <v>2257</v>
      </c>
      <c r="C73" s="39">
        <v>95</v>
      </c>
      <c r="D73" s="39">
        <v>87</v>
      </c>
      <c r="E73" s="39">
        <v>77.5</v>
      </c>
      <c r="F73" s="38">
        <f t="shared" si="1"/>
        <v>259.5</v>
      </c>
      <c r="G73" s="38"/>
    </row>
    <row r="74" spans="1:7">
      <c r="A74" s="7">
        <v>14</v>
      </c>
      <c r="B74" s="38" t="s">
        <v>2258</v>
      </c>
      <c r="C74" s="39">
        <v>93</v>
      </c>
      <c r="D74" s="39">
        <v>98</v>
      </c>
      <c r="E74" s="39">
        <v>90.5</v>
      </c>
      <c r="F74" s="38">
        <f t="shared" si="1"/>
        <v>281.5</v>
      </c>
      <c r="G74" s="38"/>
    </row>
    <row r="75" spans="1:7">
      <c r="A75" s="7">
        <v>15</v>
      </c>
      <c r="B75" s="38" t="s">
        <v>2259</v>
      </c>
      <c r="C75" s="39">
        <v>90.5</v>
      </c>
      <c r="D75" s="39">
        <v>76</v>
      </c>
      <c r="E75" s="39">
        <v>78</v>
      </c>
      <c r="F75" s="38">
        <f t="shared" si="1"/>
        <v>244.5</v>
      </c>
      <c r="G75" s="38"/>
    </row>
    <row r="76" spans="1:7">
      <c r="A76" s="7">
        <v>16</v>
      </c>
      <c r="B76" s="38" t="s">
        <v>2260</v>
      </c>
      <c r="C76" s="39">
        <v>96.5</v>
      </c>
      <c r="D76" s="39">
        <v>97.5</v>
      </c>
      <c r="E76" s="39">
        <v>97</v>
      </c>
      <c r="F76" s="38">
        <f t="shared" si="1"/>
        <v>291</v>
      </c>
      <c r="G76" s="38"/>
    </row>
    <row r="77" spans="1:7">
      <c r="A77" s="7">
        <v>17</v>
      </c>
      <c r="B77" s="38" t="s">
        <v>2261</v>
      </c>
      <c r="C77" s="39">
        <v>91</v>
      </c>
      <c r="D77" s="39">
        <v>59</v>
      </c>
      <c r="E77" s="39">
        <v>77.5</v>
      </c>
      <c r="F77" s="38">
        <f t="shared" si="1"/>
        <v>227.5</v>
      </c>
      <c r="G77" s="38"/>
    </row>
    <row r="78" spans="1:7">
      <c r="A78" s="7">
        <v>18</v>
      </c>
      <c r="B78" s="38" t="s">
        <v>2262</v>
      </c>
      <c r="C78" s="39">
        <v>93.5</v>
      </c>
      <c r="D78" s="39">
        <v>98</v>
      </c>
      <c r="E78" s="39">
        <v>93.5</v>
      </c>
      <c r="F78" s="38">
        <f t="shared" si="1"/>
        <v>285</v>
      </c>
      <c r="G78" s="38"/>
    </row>
    <row r="79" spans="1:7">
      <c r="A79" s="7">
        <v>19</v>
      </c>
      <c r="B79" s="38" t="s">
        <v>2263</v>
      </c>
      <c r="C79" s="39">
        <v>76.5</v>
      </c>
      <c r="D79" s="39">
        <v>63.5</v>
      </c>
      <c r="E79" s="39">
        <v>61</v>
      </c>
      <c r="F79" s="38">
        <f t="shared" si="1"/>
        <v>201</v>
      </c>
      <c r="G79" s="38"/>
    </row>
    <row r="80" spans="1:7">
      <c r="A80" s="7">
        <v>20</v>
      </c>
      <c r="B80" s="38" t="s">
        <v>2264</v>
      </c>
      <c r="C80" s="39">
        <v>95.5</v>
      </c>
      <c r="D80" s="39">
        <v>85</v>
      </c>
      <c r="E80" s="39">
        <v>86.5</v>
      </c>
      <c r="F80" s="38">
        <f t="shared" si="1"/>
        <v>267</v>
      </c>
      <c r="G80" s="38"/>
    </row>
    <row r="81" spans="1:7">
      <c r="A81" s="7">
        <v>21</v>
      </c>
      <c r="B81" s="38" t="s">
        <v>2265</v>
      </c>
      <c r="C81" s="39">
        <v>87</v>
      </c>
      <c r="D81" s="39">
        <v>81</v>
      </c>
      <c r="E81" s="39">
        <v>79</v>
      </c>
      <c r="F81" s="38">
        <f t="shared" si="1"/>
        <v>247</v>
      </c>
      <c r="G81" s="38"/>
    </row>
    <row r="82" spans="1:7">
      <c r="A82" s="7">
        <v>22</v>
      </c>
      <c r="B82" s="38" t="s">
        <v>2266</v>
      </c>
      <c r="C82" s="39">
        <v>88.5</v>
      </c>
      <c r="D82" s="39">
        <v>8</v>
      </c>
      <c r="E82" s="39">
        <v>23.5</v>
      </c>
      <c r="F82" s="38">
        <f t="shared" si="1"/>
        <v>120</v>
      </c>
      <c r="G82" s="38"/>
    </row>
    <row r="83" spans="1:7">
      <c r="A83" s="7">
        <v>23</v>
      </c>
      <c r="B83" s="38" t="s">
        <v>2267</v>
      </c>
      <c r="C83" s="39">
        <v>92</v>
      </c>
      <c r="D83" s="39">
        <v>87</v>
      </c>
      <c r="E83" s="39">
        <v>84</v>
      </c>
      <c r="F83" s="38">
        <f t="shared" si="1"/>
        <v>263</v>
      </c>
      <c r="G83" s="38"/>
    </row>
    <row r="84" spans="1:7">
      <c r="A84" s="7">
        <v>24</v>
      </c>
      <c r="B84" s="38" t="s">
        <v>2268</v>
      </c>
      <c r="C84" s="39">
        <v>95.5</v>
      </c>
      <c r="D84" s="39">
        <v>88</v>
      </c>
      <c r="E84" s="39">
        <v>87.5</v>
      </c>
      <c r="F84" s="38">
        <f t="shared" si="1"/>
        <v>271</v>
      </c>
      <c r="G84" s="38"/>
    </row>
    <row r="85" spans="1:7">
      <c r="A85" s="7">
        <v>25</v>
      </c>
      <c r="B85" s="38" t="s">
        <v>2269</v>
      </c>
      <c r="C85" s="39">
        <v>92</v>
      </c>
      <c r="D85" s="39">
        <v>94</v>
      </c>
      <c r="E85" s="39">
        <v>80.5</v>
      </c>
      <c r="F85" s="38">
        <f t="shared" si="1"/>
        <v>266.5</v>
      </c>
      <c r="G85" s="38"/>
    </row>
    <row r="86" spans="1:7">
      <c r="A86" s="7">
        <v>26</v>
      </c>
      <c r="B86" s="38" t="s">
        <v>2270</v>
      </c>
      <c r="C86" s="39">
        <v>93</v>
      </c>
      <c r="D86" s="39">
        <v>77</v>
      </c>
      <c r="E86" s="39">
        <v>69.5</v>
      </c>
      <c r="F86" s="38">
        <f t="shared" si="1"/>
        <v>239.5</v>
      </c>
      <c r="G86" s="38"/>
    </row>
    <row r="87" spans="1:7">
      <c r="A87" s="7">
        <v>27</v>
      </c>
      <c r="B87" s="38" t="s">
        <v>2271</v>
      </c>
      <c r="C87" s="39">
        <v>91</v>
      </c>
      <c r="D87" s="39">
        <v>58</v>
      </c>
      <c r="E87" s="39">
        <v>67</v>
      </c>
      <c r="F87" s="38">
        <f t="shared" si="1"/>
        <v>216</v>
      </c>
      <c r="G87" s="38"/>
    </row>
    <row r="88" spans="1:7">
      <c r="A88" s="7">
        <v>28</v>
      </c>
      <c r="B88" s="38" t="s">
        <v>2272</v>
      </c>
      <c r="C88" s="39">
        <v>93</v>
      </c>
      <c r="D88" s="39">
        <v>69.5</v>
      </c>
      <c r="E88" s="39">
        <v>95.5</v>
      </c>
      <c r="F88" s="38">
        <f t="shared" si="1"/>
        <v>258</v>
      </c>
      <c r="G88" s="38"/>
    </row>
    <row r="89" spans="1:7">
      <c r="A89" s="7">
        <v>29</v>
      </c>
      <c r="B89" s="38" t="s">
        <v>2273</v>
      </c>
      <c r="C89" s="39">
        <v>92.5</v>
      </c>
      <c r="D89" s="39">
        <v>77.5</v>
      </c>
      <c r="E89" s="39">
        <v>77</v>
      </c>
      <c r="F89" s="38">
        <f t="shared" si="1"/>
        <v>247</v>
      </c>
      <c r="G89" s="38"/>
    </row>
    <row r="90" spans="1:7">
      <c r="A90" s="7">
        <v>30</v>
      </c>
      <c r="B90" s="38" t="s">
        <v>2274</v>
      </c>
      <c r="C90" s="39">
        <v>99.5</v>
      </c>
      <c r="D90" s="39">
        <v>96</v>
      </c>
      <c r="E90" s="39">
        <v>95.5</v>
      </c>
      <c r="F90" s="38">
        <f t="shared" si="1"/>
        <v>291</v>
      </c>
      <c r="G90" s="38"/>
    </row>
    <row r="91" spans="1:7">
      <c r="A91" s="7">
        <v>31</v>
      </c>
      <c r="B91" s="38" t="s">
        <v>2275</v>
      </c>
      <c r="C91" s="39">
        <v>79</v>
      </c>
      <c r="D91" s="39">
        <v>38</v>
      </c>
      <c r="E91" s="39">
        <v>19</v>
      </c>
      <c r="F91" s="38">
        <f t="shared" si="1"/>
        <v>136</v>
      </c>
      <c r="G91" s="38"/>
    </row>
    <row r="92" spans="1:7">
      <c r="A92" s="7">
        <v>32</v>
      </c>
      <c r="B92" s="38" t="s">
        <v>2276</v>
      </c>
      <c r="C92" s="39">
        <v>96</v>
      </c>
      <c r="D92" s="39">
        <v>99</v>
      </c>
      <c r="E92" s="39">
        <v>94.5</v>
      </c>
      <c r="F92" s="38">
        <f t="shared" si="1"/>
        <v>289.5</v>
      </c>
      <c r="G92" s="38"/>
    </row>
    <row r="93" spans="1:7">
      <c r="A93" s="7">
        <v>33</v>
      </c>
      <c r="B93" s="38" t="s">
        <v>2277</v>
      </c>
      <c r="C93" s="39">
        <v>94.5</v>
      </c>
      <c r="D93" s="39">
        <v>92</v>
      </c>
      <c r="E93" s="39">
        <v>83</v>
      </c>
      <c r="F93" s="38">
        <f t="shared" si="1"/>
        <v>269.5</v>
      </c>
      <c r="G93" s="38"/>
    </row>
    <row r="94" spans="1:7">
      <c r="A94" s="7">
        <v>34</v>
      </c>
      <c r="B94" s="38" t="s">
        <v>2278</v>
      </c>
      <c r="C94" s="39">
        <v>92.5</v>
      </c>
      <c r="D94" s="39">
        <v>90</v>
      </c>
      <c r="E94" s="39">
        <v>78.5</v>
      </c>
      <c r="F94" s="38">
        <f t="shared" si="1"/>
        <v>261</v>
      </c>
      <c r="G94" s="38"/>
    </row>
    <row r="95" spans="1:7">
      <c r="A95" s="7">
        <v>35</v>
      </c>
      <c r="B95" s="38" t="s">
        <v>2279</v>
      </c>
      <c r="C95" s="39">
        <v>98.5</v>
      </c>
      <c r="D95" s="39">
        <v>100</v>
      </c>
      <c r="E95" s="39">
        <v>100</v>
      </c>
      <c r="F95" s="38">
        <f t="shared" si="1"/>
        <v>298.5</v>
      </c>
      <c r="G95" s="38"/>
    </row>
    <row r="96" spans="1:7">
      <c r="A96" s="7">
        <v>36</v>
      </c>
      <c r="B96" s="38" t="s">
        <v>2280</v>
      </c>
      <c r="C96" s="39">
        <v>96.5</v>
      </c>
      <c r="D96" s="34">
        <v>96</v>
      </c>
      <c r="E96" s="39">
        <v>86.5</v>
      </c>
      <c r="F96" s="38">
        <f t="shared" si="1"/>
        <v>279</v>
      </c>
      <c r="G96" s="38"/>
    </row>
    <row r="97" spans="1:7">
      <c r="A97" s="7">
        <v>37</v>
      </c>
      <c r="B97" s="38" t="s">
        <v>2281</v>
      </c>
      <c r="C97" s="39">
        <v>62</v>
      </c>
      <c r="D97" s="39">
        <v>5.5</v>
      </c>
      <c r="E97" s="39">
        <v>28</v>
      </c>
      <c r="F97" s="38">
        <f t="shared" si="1"/>
        <v>95.5</v>
      </c>
      <c r="G97" s="38"/>
    </row>
    <row r="98" ht="14.25" spans="1:7">
      <c r="A98" s="7">
        <v>38</v>
      </c>
      <c r="B98" s="54" t="s">
        <v>2282</v>
      </c>
      <c r="C98" s="39">
        <v>59.5</v>
      </c>
      <c r="D98" s="39">
        <v>13</v>
      </c>
      <c r="E98" s="39">
        <v>34</v>
      </c>
      <c r="F98" s="38">
        <f t="shared" si="1"/>
        <v>106.5</v>
      </c>
      <c r="G98" s="38"/>
    </row>
    <row r="99" ht="17.25" spans="1:7">
      <c r="A99" s="7">
        <v>39</v>
      </c>
      <c r="B99" s="47" t="s">
        <v>2283</v>
      </c>
      <c r="C99" s="39">
        <v>83.5</v>
      </c>
      <c r="D99" s="39">
        <v>69</v>
      </c>
      <c r="E99" s="39">
        <v>66.5</v>
      </c>
      <c r="F99" s="38">
        <f t="shared" si="1"/>
        <v>219</v>
      </c>
      <c r="G99" s="38"/>
    </row>
    <row r="100" ht="17.25" spans="1:7">
      <c r="A100" s="7">
        <v>40</v>
      </c>
      <c r="B100" s="47"/>
      <c r="C100" s="39"/>
      <c r="D100" s="39"/>
      <c r="E100" s="39"/>
      <c r="F100" s="38"/>
      <c r="G100" s="38"/>
    </row>
    <row r="101" ht="17.25" spans="1:7">
      <c r="A101" s="7">
        <v>41</v>
      </c>
      <c r="B101" s="47"/>
      <c r="C101" s="39"/>
      <c r="D101" s="39"/>
      <c r="E101" s="39"/>
      <c r="F101" s="38"/>
      <c r="G101" s="38"/>
    </row>
    <row r="102" spans="1:7">
      <c r="A102" s="7">
        <v>42</v>
      </c>
      <c r="C102" s="39"/>
      <c r="D102" s="39"/>
      <c r="E102" s="39"/>
      <c r="F102" s="38"/>
      <c r="G102" s="38"/>
    </row>
    <row r="103" ht="17.25" spans="1:7">
      <c r="A103" s="7">
        <v>43</v>
      </c>
      <c r="B103" s="47"/>
      <c r="C103" s="45"/>
      <c r="D103" s="45"/>
      <c r="E103" s="45"/>
      <c r="F103" s="45"/>
      <c r="G103" s="38"/>
    </row>
    <row r="104" ht="17.25" spans="1:7">
      <c r="A104" s="7">
        <v>44</v>
      </c>
      <c r="B104" s="47"/>
      <c r="C104" s="45"/>
      <c r="D104" s="45"/>
      <c r="E104" s="45"/>
      <c r="F104" s="45"/>
      <c r="G104" s="38"/>
    </row>
    <row r="105" ht="17.25" spans="1:7">
      <c r="A105" s="7">
        <v>45</v>
      </c>
      <c r="B105" s="47"/>
      <c r="C105" s="45"/>
      <c r="D105" s="45"/>
      <c r="E105" s="45"/>
      <c r="F105" s="45"/>
      <c r="G105" s="38"/>
    </row>
    <row r="106" ht="17.25" spans="1:7">
      <c r="A106" s="46" t="s">
        <v>90</v>
      </c>
      <c r="B106" s="47"/>
      <c r="C106" s="7">
        <f>SUM(C61:C105)</f>
        <v>3499</v>
      </c>
      <c r="D106" s="7">
        <f>SUM(D61:D105)</f>
        <v>3048.5</v>
      </c>
      <c r="E106" s="7">
        <f>SUM(E61:E105)</f>
        <v>2866.5</v>
      </c>
      <c r="F106" s="7"/>
      <c r="G106" s="38"/>
    </row>
    <row r="107" ht="17.25" spans="1:7">
      <c r="A107" s="48" t="s">
        <v>91</v>
      </c>
      <c r="B107" s="49"/>
      <c r="C107" s="50">
        <f>AVERAGE(C61:C105)</f>
        <v>89.7179487179487</v>
      </c>
      <c r="D107" s="50">
        <f>AVERAGE(D61:D105)</f>
        <v>78.1666666666667</v>
      </c>
      <c r="E107" s="50">
        <f>AVERAGE(E61:E105)</f>
        <v>73.5</v>
      </c>
      <c r="F107" s="50">
        <f>AVERAGE(F61:F105)</f>
        <v>241.384615384615</v>
      </c>
      <c r="G107" s="38"/>
    </row>
    <row r="108" ht="17.25" spans="1:7">
      <c r="A108" s="51" t="s">
        <v>200</v>
      </c>
      <c r="B108" s="49"/>
      <c r="C108" s="52">
        <f>COUNTIFS(C61:C105,"&gt;=80")</f>
        <v>35</v>
      </c>
      <c r="D108" s="52">
        <f>COUNTIFS(D61:D105,"&gt;=80")</f>
        <v>24</v>
      </c>
      <c r="E108" s="52">
        <f>COUNTIFS(E61:E105,"&gt;=80")</f>
        <v>17</v>
      </c>
      <c r="F108" s="52">
        <f>COUNTIFS(F60:F105,"&gt;=85")</f>
        <v>39</v>
      </c>
      <c r="G108" s="38"/>
    </row>
    <row r="109" ht="17.25" spans="1:7">
      <c r="A109" s="51" t="s">
        <v>1928</v>
      </c>
      <c r="B109" s="49"/>
      <c r="C109" s="52">
        <f>COUNTIFS(C61:C105,"&gt;=70",C61:C105,"&lt;80")</f>
        <v>2</v>
      </c>
      <c r="D109" s="52">
        <f>COUNTIFS(D61:D105,"&gt;=70",D61:D105,"&lt;80")</f>
        <v>6</v>
      </c>
      <c r="E109" s="52">
        <f>COUNTIFS(E61:E105,"&gt;=70",E61:E105,"&lt;80")</f>
        <v>10</v>
      </c>
      <c r="F109" s="52">
        <f>COUNTIFS(F61:F105,"&gt;=75",F61:F105,"&lt;85")</f>
        <v>0</v>
      </c>
      <c r="G109" s="38"/>
    </row>
    <row r="110" ht="17.25" spans="1:7">
      <c r="A110" s="51" t="s">
        <v>1929</v>
      </c>
      <c r="B110" s="49"/>
      <c r="C110" s="52">
        <f>COUNTIFS(C61:C105,"&gt;=60",C61:C105,"&lt;70")</f>
        <v>1</v>
      </c>
      <c r="D110" s="52">
        <f>COUNTIFS(D61:D105,"&gt;=60",D61:D105,"&lt;70")</f>
        <v>3</v>
      </c>
      <c r="E110" s="52">
        <f>COUNTIFS(E61:E105,"&gt;=60",E61:E105,"&lt;70")</f>
        <v>5</v>
      </c>
      <c r="F110" s="52">
        <f>COUNTIFS(F61:F105,"&gt;=60",F61:F105,"&lt;75")</f>
        <v>0</v>
      </c>
      <c r="G110" s="38"/>
    </row>
    <row r="111" ht="17.25" spans="1:7">
      <c r="A111" s="48" t="s">
        <v>1577</v>
      </c>
      <c r="B111" s="49"/>
      <c r="C111" s="52">
        <f>COUNTIFS(C61:C105,"&lt;60")</f>
        <v>1</v>
      </c>
      <c r="D111" s="52">
        <f>COUNTIFS(D61:D105,"&lt;60")</f>
        <v>6</v>
      </c>
      <c r="E111" s="52">
        <f>COUNTIFS(E61:E105,"&lt;60")</f>
        <v>7</v>
      </c>
      <c r="F111" s="52">
        <f>COUNTIFS(F61:F105,"&lt;60")</f>
        <v>0</v>
      </c>
      <c r="G111" s="38"/>
    </row>
    <row r="112" ht="17.25" spans="1:7">
      <c r="A112" s="46" t="s">
        <v>96</v>
      </c>
      <c r="B112" s="47"/>
      <c r="C112" s="53">
        <f>C108/SUM(C108:C111)</f>
        <v>0.897435897435898</v>
      </c>
      <c r="D112" s="53">
        <f>D108/SUM(D108:D111)</f>
        <v>0.615384615384616</v>
      </c>
      <c r="E112" s="53">
        <f>E108/SUM(E108:E111)</f>
        <v>0.435897435897436</v>
      </c>
      <c r="F112" s="53">
        <f>F108/SUM(F108:F111)</f>
        <v>1</v>
      </c>
      <c r="G112" s="38"/>
    </row>
    <row r="113" ht="17.25" spans="1:7">
      <c r="A113" s="48" t="s">
        <v>97</v>
      </c>
      <c r="B113" s="49"/>
      <c r="C113" s="53">
        <f>SUM(C108:C110)/SUM(C108:C111)</f>
        <v>0.974358974358975</v>
      </c>
      <c r="D113" s="53">
        <f>SUM(D108:D110)/SUM(D108:D111)</f>
        <v>0.846153846153846</v>
      </c>
      <c r="E113" s="53">
        <f>SUM(E108:E110)/SUM(E108:E111)</f>
        <v>0.820512820512821</v>
      </c>
      <c r="F113" s="53"/>
      <c r="G113" s="38"/>
    </row>
    <row r="114" ht="17.25" spans="1:7">
      <c r="A114" s="48" t="s">
        <v>98</v>
      </c>
      <c r="B114" s="49"/>
      <c r="C114" s="21">
        <f>STDEV(C61:C105)</f>
        <v>8.61897758605277</v>
      </c>
      <c r="D114" s="21">
        <f>STDEV(D61:D105)</f>
        <v>24.4285567720427</v>
      </c>
      <c r="E114" s="21">
        <f>STDEV(E61:E105)</f>
        <v>22.0907220343745</v>
      </c>
      <c r="F114" s="21">
        <f>STDEV(F61:F105)</f>
        <v>50.3420486506874</v>
      </c>
      <c r="G114" s="38"/>
    </row>
    <row r="115" ht="17.25" spans="1:5">
      <c r="A115" s="55"/>
      <c r="B115" s="55"/>
      <c r="C115" s="56"/>
      <c r="D115" s="56"/>
      <c r="E115" s="35"/>
    </row>
    <row r="116" ht="17.25" spans="1:6">
      <c r="A116" s="35"/>
      <c r="B116" s="55"/>
      <c r="C116" s="56"/>
      <c r="D116" s="56"/>
      <c r="E116" s="57"/>
      <c r="F116" s="35"/>
    </row>
    <row r="117" ht="18.75" spans="1:6">
      <c r="A117" s="35"/>
      <c r="B117" s="36" t="s">
        <v>2284</v>
      </c>
      <c r="C117" s="36"/>
      <c r="D117" s="36"/>
      <c r="E117" s="36"/>
      <c r="F117" s="35"/>
    </row>
    <row r="118" spans="1:7">
      <c r="A118" s="7" t="s">
        <v>245</v>
      </c>
      <c r="B118" s="37" t="s">
        <v>246</v>
      </c>
      <c r="C118" s="38" t="s">
        <v>247</v>
      </c>
      <c r="D118" s="38" t="s">
        <v>248</v>
      </c>
      <c r="E118" s="38" t="s">
        <v>249</v>
      </c>
      <c r="F118" s="38" t="s">
        <v>250</v>
      </c>
      <c r="G118" s="38" t="s">
        <v>647</v>
      </c>
    </row>
    <row r="119" spans="1:7">
      <c r="A119" s="58">
        <v>1</v>
      </c>
      <c r="B119" s="38" t="s">
        <v>2285</v>
      </c>
      <c r="C119" s="39">
        <v>89.5</v>
      </c>
      <c r="D119" s="39">
        <v>81.5</v>
      </c>
      <c r="E119" s="39">
        <v>91.5</v>
      </c>
      <c r="F119" s="38">
        <f>C119+D119+E119</f>
        <v>262.5</v>
      </c>
      <c r="G119" s="38"/>
    </row>
    <row r="120" spans="1:7">
      <c r="A120" s="58">
        <v>2</v>
      </c>
      <c r="B120" s="38" t="s">
        <v>2286</v>
      </c>
      <c r="C120" s="39">
        <v>86</v>
      </c>
      <c r="D120" s="39">
        <v>73</v>
      </c>
      <c r="E120" s="39">
        <v>69.5</v>
      </c>
      <c r="F120" s="38">
        <f t="shared" ref="F120:F158" si="2">C120+D120+E120</f>
        <v>228.5</v>
      </c>
      <c r="G120" s="38"/>
    </row>
    <row r="121" spans="1:7">
      <c r="A121" s="7">
        <v>3</v>
      </c>
      <c r="B121" s="38" t="s">
        <v>2287</v>
      </c>
      <c r="C121" s="39">
        <v>96.5</v>
      </c>
      <c r="D121" s="39">
        <v>86.5</v>
      </c>
      <c r="E121" s="39">
        <v>90.5</v>
      </c>
      <c r="F121" s="38">
        <f t="shared" si="2"/>
        <v>273.5</v>
      </c>
      <c r="G121" s="38"/>
    </row>
    <row r="122" spans="1:7">
      <c r="A122" s="7">
        <v>4</v>
      </c>
      <c r="B122" s="38" t="s">
        <v>2288</v>
      </c>
      <c r="C122" s="39">
        <v>87.5</v>
      </c>
      <c r="D122" s="39">
        <v>88.5</v>
      </c>
      <c r="E122" s="39">
        <v>82.5</v>
      </c>
      <c r="F122" s="38">
        <f t="shared" si="2"/>
        <v>258.5</v>
      </c>
      <c r="G122" s="38"/>
    </row>
    <row r="123" spans="1:7">
      <c r="A123" s="7">
        <v>5</v>
      </c>
      <c r="B123" s="38" t="s">
        <v>2289</v>
      </c>
      <c r="C123" s="39">
        <v>96.5</v>
      </c>
      <c r="D123" s="39">
        <v>99</v>
      </c>
      <c r="E123" s="39">
        <v>96.5</v>
      </c>
      <c r="F123" s="38">
        <f t="shared" si="2"/>
        <v>292</v>
      </c>
      <c r="G123" s="38"/>
    </row>
    <row r="124" spans="1:7">
      <c r="A124" s="58">
        <v>6</v>
      </c>
      <c r="B124" s="38" t="s">
        <v>2290</v>
      </c>
      <c r="C124" s="39">
        <v>89</v>
      </c>
      <c r="D124" s="39">
        <v>91</v>
      </c>
      <c r="E124" s="39">
        <v>88.5</v>
      </c>
      <c r="F124" s="38">
        <f t="shared" si="2"/>
        <v>268.5</v>
      </c>
      <c r="G124" s="38"/>
    </row>
    <row r="125" spans="1:7">
      <c r="A125" s="58">
        <v>7</v>
      </c>
      <c r="B125" s="38" t="s">
        <v>2291</v>
      </c>
      <c r="C125" s="39">
        <v>98</v>
      </c>
      <c r="D125" s="39">
        <v>78.5</v>
      </c>
      <c r="E125" s="39">
        <v>92</v>
      </c>
      <c r="F125" s="38">
        <f t="shared" si="2"/>
        <v>268.5</v>
      </c>
      <c r="G125" s="38"/>
    </row>
    <row r="126" spans="1:7">
      <c r="A126" s="7">
        <v>8</v>
      </c>
      <c r="B126" s="38" t="s">
        <v>2292</v>
      </c>
      <c r="C126" s="39">
        <v>89.5</v>
      </c>
      <c r="D126" s="39">
        <v>69.5</v>
      </c>
      <c r="E126" s="39">
        <v>69.5</v>
      </c>
      <c r="F126" s="38">
        <f t="shared" si="2"/>
        <v>228.5</v>
      </c>
      <c r="G126" s="38"/>
    </row>
    <row r="127" spans="1:7">
      <c r="A127" s="7">
        <v>9</v>
      </c>
      <c r="B127" s="38" t="s">
        <v>2293</v>
      </c>
      <c r="C127" s="39">
        <v>96</v>
      </c>
      <c r="D127" s="39">
        <v>77.5</v>
      </c>
      <c r="E127" s="39">
        <v>44</v>
      </c>
      <c r="F127" s="38">
        <f t="shared" si="2"/>
        <v>217.5</v>
      </c>
      <c r="G127" s="38"/>
    </row>
    <row r="128" spans="1:7">
      <c r="A128" s="7">
        <v>10</v>
      </c>
      <c r="B128" s="38" t="s">
        <v>2294</v>
      </c>
      <c r="C128" s="39">
        <v>91.5</v>
      </c>
      <c r="D128" s="39">
        <v>92.5</v>
      </c>
      <c r="E128" s="39">
        <v>95.5</v>
      </c>
      <c r="F128" s="38">
        <f t="shared" si="2"/>
        <v>279.5</v>
      </c>
      <c r="G128" s="38"/>
    </row>
    <row r="129" spans="1:7">
      <c r="A129" s="58">
        <v>11</v>
      </c>
      <c r="B129" s="38" t="s">
        <v>2295</v>
      </c>
      <c r="C129" s="39">
        <v>94</v>
      </c>
      <c r="D129" s="39">
        <v>91</v>
      </c>
      <c r="E129" s="39">
        <v>95</v>
      </c>
      <c r="F129" s="38">
        <f t="shared" si="2"/>
        <v>280</v>
      </c>
      <c r="G129" s="38"/>
    </row>
    <row r="130" spans="1:7">
      <c r="A130" s="58">
        <v>12</v>
      </c>
      <c r="B130" s="38" t="s">
        <v>2296</v>
      </c>
      <c r="C130" s="39">
        <v>91</v>
      </c>
      <c r="D130" s="39">
        <v>66</v>
      </c>
      <c r="E130" s="39">
        <v>79.5</v>
      </c>
      <c r="F130" s="38">
        <f t="shared" si="2"/>
        <v>236.5</v>
      </c>
      <c r="G130" s="38"/>
    </row>
    <row r="131" spans="1:7">
      <c r="A131" s="7">
        <v>13</v>
      </c>
      <c r="B131" s="38" t="s">
        <v>2297</v>
      </c>
      <c r="C131" s="39">
        <v>74</v>
      </c>
      <c r="D131" s="39">
        <v>85.5</v>
      </c>
      <c r="E131" s="39">
        <v>63</v>
      </c>
      <c r="F131" s="38">
        <f t="shared" si="2"/>
        <v>222.5</v>
      </c>
      <c r="G131" s="38"/>
    </row>
    <row r="132" spans="1:7">
      <c r="A132" s="7">
        <v>14</v>
      </c>
      <c r="B132" s="38" t="s">
        <v>2298</v>
      </c>
      <c r="C132" s="39">
        <v>88</v>
      </c>
      <c r="D132" s="39">
        <v>83.5</v>
      </c>
      <c r="E132" s="39">
        <v>63</v>
      </c>
      <c r="F132" s="38">
        <f t="shared" si="2"/>
        <v>234.5</v>
      </c>
      <c r="G132" s="38"/>
    </row>
    <row r="133" spans="1:7">
      <c r="A133" s="7">
        <v>15</v>
      </c>
      <c r="B133" s="38" t="s">
        <v>2299</v>
      </c>
      <c r="C133" s="39">
        <v>12</v>
      </c>
      <c r="D133" s="39">
        <v>14.5</v>
      </c>
      <c r="E133" s="39">
        <v>25</v>
      </c>
      <c r="F133" s="38">
        <f t="shared" si="2"/>
        <v>51.5</v>
      </c>
      <c r="G133" s="38"/>
    </row>
    <row r="134" spans="1:7">
      <c r="A134" s="58">
        <v>16</v>
      </c>
      <c r="B134" s="38" t="s">
        <v>2300</v>
      </c>
      <c r="C134" s="39">
        <v>88</v>
      </c>
      <c r="D134" s="39">
        <v>75.5</v>
      </c>
      <c r="E134" s="39">
        <v>64.5</v>
      </c>
      <c r="F134" s="38">
        <f t="shared" si="2"/>
        <v>228</v>
      </c>
      <c r="G134" s="38"/>
    </row>
    <row r="135" spans="1:7">
      <c r="A135" s="58">
        <v>17</v>
      </c>
      <c r="B135" s="38" t="s">
        <v>2301</v>
      </c>
      <c r="C135" s="39">
        <v>95.5</v>
      </c>
      <c r="D135" s="39">
        <v>72</v>
      </c>
      <c r="E135" s="39">
        <v>93</v>
      </c>
      <c r="F135" s="38">
        <f t="shared" si="2"/>
        <v>260.5</v>
      </c>
      <c r="G135" s="38"/>
    </row>
    <row r="136" spans="1:7">
      <c r="A136" s="58">
        <v>18</v>
      </c>
      <c r="B136" s="38" t="s">
        <v>2302</v>
      </c>
      <c r="C136" s="39">
        <v>95.5</v>
      </c>
      <c r="D136" s="39">
        <v>97</v>
      </c>
      <c r="E136" s="39">
        <v>99</v>
      </c>
      <c r="F136" s="38">
        <f t="shared" si="2"/>
        <v>291.5</v>
      </c>
      <c r="G136" s="38"/>
    </row>
    <row r="137" spans="1:7">
      <c r="A137" s="58">
        <v>19</v>
      </c>
      <c r="B137" s="38" t="s">
        <v>2303</v>
      </c>
      <c r="C137" s="39">
        <v>90</v>
      </c>
      <c r="D137" s="39">
        <v>45</v>
      </c>
      <c r="E137" s="39">
        <v>36.5</v>
      </c>
      <c r="F137" s="38">
        <f t="shared" si="2"/>
        <v>171.5</v>
      </c>
      <c r="G137" s="38"/>
    </row>
    <row r="138" spans="1:7">
      <c r="A138" s="58">
        <v>20</v>
      </c>
      <c r="B138" s="38" t="s">
        <v>2304</v>
      </c>
      <c r="C138" s="39">
        <v>95.5</v>
      </c>
      <c r="D138" s="39">
        <v>58.5</v>
      </c>
      <c r="E138" s="39">
        <v>51</v>
      </c>
      <c r="F138" s="38">
        <f t="shared" si="2"/>
        <v>205</v>
      </c>
      <c r="G138" s="38"/>
    </row>
    <row r="139" spans="1:7">
      <c r="A139" s="58">
        <v>21</v>
      </c>
      <c r="B139" s="38" t="s">
        <v>2305</v>
      </c>
      <c r="C139" s="39">
        <v>81</v>
      </c>
      <c r="D139" s="39">
        <v>64.5</v>
      </c>
      <c r="E139" s="39">
        <v>50</v>
      </c>
      <c r="F139" s="38">
        <f t="shared" si="2"/>
        <v>195.5</v>
      </c>
      <c r="G139" s="38"/>
    </row>
    <row r="140" spans="1:7">
      <c r="A140" s="58">
        <v>22</v>
      </c>
      <c r="B140" s="38" t="s">
        <v>2306</v>
      </c>
      <c r="C140" s="39">
        <v>96</v>
      </c>
      <c r="D140" s="39">
        <v>85</v>
      </c>
      <c r="E140" s="39">
        <v>96</v>
      </c>
      <c r="F140" s="38">
        <f t="shared" si="2"/>
        <v>277</v>
      </c>
      <c r="G140" s="38"/>
    </row>
    <row r="141" spans="1:7">
      <c r="A141" s="58">
        <v>23</v>
      </c>
      <c r="B141" s="38" t="s">
        <v>2307</v>
      </c>
      <c r="C141" s="39">
        <v>85.5</v>
      </c>
      <c r="D141" s="39">
        <v>98</v>
      </c>
      <c r="E141" s="39">
        <v>95</v>
      </c>
      <c r="F141" s="38">
        <f t="shared" si="2"/>
        <v>278.5</v>
      </c>
      <c r="G141" s="38"/>
    </row>
    <row r="142" spans="1:7">
      <c r="A142" s="58">
        <v>24</v>
      </c>
      <c r="B142" s="38" t="s">
        <v>2308</v>
      </c>
      <c r="C142" s="39">
        <v>88.5</v>
      </c>
      <c r="D142" s="39">
        <v>77</v>
      </c>
      <c r="E142" s="39">
        <v>68</v>
      </c>
      <c r="F142" s="38">
        <f t="shared" si="2"/>
        <v>233.5</v>
      </c>
      <c r="G142" s="38"/>
    </row>
    <row r="143" spans="1:7">
      <c r="A143" s="58">
        <v>25</v>
      </c>
      <c r="B143" s="38" t="s">
        <v>2309</v>
      </c>
      <c r="C143" s="39">
        <v>84</v>
      </c>
      <c r="D143" s="39">
        <v>88</v>
      </c>
      <c r="E143" s="39">
        <v>26</v>
      </c>
      <c r="F143" s="38">
        <f t="shared" si="2"/>
        <v>198</v>
      </c>
      <c r="G143" s="38"/>
    </row>
    <row r="144" spans="1:7">
      <c r="A144" s="58">
        <v>26</v>
      </c>
      <c r="B144" s="38" t="s">
        <v>2310</v>
      </c>
      <c r="C144" s="39">
        <v>85.5</v>
      </c>
      <c r="D144" s="39">
        <v>92.5</v>
      </c>
      <c r="E144" s="39">
        <v>83.5</v>
      </c>
      <c r="F144" s="38">
        <f t="shared" si="2"/>
        <v>261.5</v>
      </c>
      <c r="G144" s="38"/>
    </row>
    <row r="145" spans="1:7">
      <c r="A145" s="58">
        <v>27</v>
      </c>
      <c r="B145" s="38" t="s">
        <v>2311</v>
      </c>
      <c r="C145" s="39">
        <v>90.5</v>
      </c>
      <c r="D145" s="39">
        <v>83</v>
      </c>
      <c r="E145" s="39">
        <v>74</v>
      </c>
      <c r="F145" s="38">
        <f t="shared" si="2"/>
        <v>247.5</v>
      </c>
      <c r="G145" s="38"/>
    </row>
    <row r="146" spans="1:7">
      <c r="A146" s="58">
        <v>28</v>
      </c>
      <c r="B146" s="38" t="s">
        <v>2312</v>
      </c>
      <c r="C146" s="39">
        <v>86</v>
      </c>
      <c r="D146" s="39">
        <v>94</v>
      </c>
      <c r="E146" s="39">
        <v>96.5</v>
      </c>
      <c r="F146" s="38">
        <f t="shared" si="2"/>
        <v>276.5</v>
      </c>
      <c r="G146" s="38"/>
    </row>
    <row r="147" spans="1:7">
      <c r="A147" s="58">
        <v>29</v>
      </c>
      <c r="B147" s="38" t="s">
        <v>2313</v>
      </c>
      <c r="C147" s="39">
        <v>95.5</v>
      </c>
      <c r="D147" s="39">
        <v>92.5</v>
      </c>
      <c r="E147" s="39">
        <v>94</v>
      </c>
      <c r="F147" s="38">
        <f t="shared" si="2"/>
        <v>282</v>
      </c>
      <c r="G147" s="38"/>
    </row>
    <row r="148" spans="1:7">
      <c r="A148" s="58">
        <v>30</v>
      </c>
      <c r="B148" s="38" t="s">
        <v>2314</v>
      </c>
      <c r="C148" s="39">
        <v>98</v>
      </c>
      <c r="D148" s="39">
        <v>99.5</v>
      </c>
      <c r="E148" s="39">
        <v>96</v>
      </c>
      <c r="F148" s="38">
        <f t="shared" si="2"/>
        <v>293.5</v>
      </c>
      <c r="G148" s="38"/>
    </row>
    <row r="149" spans="1:7">
      <c r="A149" s="58">
        <v>31</v>
      </c>
      <c r="B149" s="38" t="s">
        <v>2315</v>
      </c>
      <c r="C149" s="39">
        <v>90.5</v>
      </c>
      <c r="D149" s="39">
        <v>91</v>
      </c>
      <c r="E149" s="39">
        <v>86</v>
      </c>
      <c r="F149" s="38">
        <f t="shared" si="2"/>
        <v>267.5</v>
      </c>
      <c r="G149" s="38"/>
    </row>
    <row r="150" spans="1:7">
      <c r="A150" s="58">
        <v>32</v>
      </c>
      <c r="B150" s="38" t="s">
        <v>2316</v>
      </c>
      <c r="C150" s="39">
        <v>71</v>
      </c>
      <c r="D150" s="39">
        <v>26.5</v>
      </c>
      <c r="E150" s="39">
        <v>21</v>
      </c>
      <c r="F150" s="38">
        <f t="shared" si="2"/>
        <v>118.5</v>
      </c>
      <c r="G150" s="38"/>
    </row>
    <row r="151" spans="1:7">
      <c r="A151" s="58">
        <v>33</v>
      </c>
      <c r="B151" s="38" t="s">
        <v>2317</v>
      </c>
      <c r="C151" s="39">
        <v>92.5</v>
      </c>
      <c r="D151" s="39">
        <v>97.5</v>
      </c>
      <c r="E151" s="39">
        <v>84.5</v>
      </c>
      <c r="F151" s="38">
        <f t="shared" si="2"/>
        <v>274.5</v>
      </c>
      <c r="G151" s="38"/>
    </row>
    <row r="152" spans="1:7">
      <c r="A152" s="58">
        <v>34</v>
      </c>
      <c r="B152" s="38" t="s">
        <v>2318</v>
      </c>
      <c r="C152" s="39">
        <v>97</v>
      </c>
      <c r="D152" s="39">
        <v>100</v>
      </c>
      <c r="E152" s="39">
        <v>93</v>
      </c>
      <c r="F152" s="38">
        <f t="shared" si="2"/>
        <v>290</v>
      </c>
      <c r="G152" s="38"/>
    </row>
    <row r="153" spans="1:7">
      <c r="A153" s="58">
        <v>35</v>
      </c>
      <c r="B153" s="38" t="s">
        <v>2319</v>
      </c>
      <c r="C153" s="39">
        <v>88</v>
      </c>
      <c r="D153" s="39">
        <v>67</v>
      </c>
      <c r="E153" s="39">
        <v>54.5</v>
      </c>
      <c r="F153" s="38">
        <f t="shared" si="2"/>
        <v>209.5</v>
      </c>
      <c r="G153" s="38"/>
    </row>
    <row r="154" spans="1:7">
      <c r="A154" s="58">
        <v>36</v>
      </c>
      <c r="B154" s="7" t="s">
        <v>2320</v>
      </c>
      <c r="C154" s="39">
        <v>84</v>
      </c>
      <c r="D154" s="39">
        <v>82</v>
      </c>
      <c r="E154" s="39">
        <v>88</v>
      </c>
      <c r="F154" s="38">
        <f t="shared" si="2"/>
        <v>254</v>
      </c>
      <c r="G154" s="38"/>
    </row>
    <row r="155" spans="1:7">
      <c r="A155" s="58">
        <v>37</v>
      </c>
      <c r="B155" s="7" t="s">
        <v>2321</v>
      </c>
      <c r="C155" s="39">
        <v>99</v>
      </c>
      <c r="D155" s="39">
        <v>86.5</v>
      </c>
      <c r="E155" s="39">
        <v>93</v>
      </c>
      <c r="F155" s="38">
        <f t="shared" si="2"/>
        <v>278.5</v>
      </c>
      <c r="G155" s="38"/>
    </row>
    <row r="156" ht="17.25" spans="1:7">
      <c r="A156" s="58">
        <v>38</v>
      </c>
      <c r="B156" s="47" t="s">
        <v>2322</v>
      </c>
      <c r="C156" s="39">
        <v>88.5</v>
      </c>
      <c r="D156" s="39">
        <v>82</v>
      </c>
      <c r="E156" s="39">
        <v>81.5</v>
      </c>
      <c r="F156" s="38">
        <f t="shared" si="2"/>
        <v>252</v>
      </c>
      <c r="G156" s="38"/>
    </row>
    <row r="157" ht="17.25" spans="1:7">
      <c r="A157" s="58">
        <v>39</v>
      </c>
      <c r="B157" s="59" t="s">
        <v>2323</v>
      </c>
      <c r="C157" s="39">
        <v>96</v>
      </c>
      <c r="D157" s="39">
        <v>94</v>
      </c>
      <c r="E157" s="39">
        <v>95</v>
      </c>
      <c r="F157" s="38">
        <f t="shared" si="2"/>
        <v>285</v>
      </c>
      <c r="G157" s="38"/>
    </row>
    <row r="158" spans="1:7">
      <c r="A158" s="58">
        <v>40</v>
      </c>
      <c r="B158" s="7" t="s">
        <v>2324</v>
      </c>
      <c r="C158" s="39">
        <v>78</v>
      </c>
      <c r="D158" s="39">
        <v>64.5</v>
      </c>
      <c r="E158" s="39">
        <v>69.5</v>
      </c>
      <c r="F158" s="38">
        <f t="shared" si="2"/>
        <v>212</v>
      </c>
      <c r="G158" s="38" t="s">
        <v>738</v>
      </c>
    </row>
    <row r="159" ht="17.25" spans="1:7">
      <c r="A159" s="58">
        <v>41</v>
      </c>
      <c r="B159" s="47"/>
      <c r="C159" s="39"/>
      <c r="D159" s="39"/>
      <c r="E159" s="39"/>
      <c r="F159" s="38"/>
      <c r="G159" s="38"/>
    </row>
    <row r="160" ht="17.25" spans="1:7">
      <c r="A160" s="58">
        <v>42</v>
      </c>
      <c r="B160" s="59"/>
      <c r="C160" s="39"/>
      <c r="D160" s="39"/>
      <c r="E160" s="39"/>
      <c r="F160" s="38"/>
      <c r="G160" s="38"/>
    </row>
    <row r="161" ht="17.25" spans="1:7">
      <c r="A161" s="58">
        <v>43</v>
      </c>
      <c r="B161" s="59"/>
      <c r="C161" s="45"/>
      <c r="D161" s="45"/>
      <c r="E161" s="45"/>
      <c r="F161" s="45"/>
      <c r="G161" s="38"/>
    </row>
    <row r="162" ht="17.25" spans="1:7">
      <c r="A162" s="58">
        <v>44</v>
      </c>
      <c r="B162" s="47"/>
      <c r="C162" s="45"/>
      <c r="D162" s="45"/>
      <c r="E162" s="45"/>
      <c r="F162" s="45"/>
      <c r="G162" s="38"/>
    </row>
    <row r="163" ht="17.25" spans="1:7">
      <c r="A163" s="58">
        <v>45</v>
      </c>
      <c r="B163" s="47"/>
      <c r="C163" s="45"/>
      <c r="D163" s="45"/>
      <c r="E163" s="45"/>
      <c r="F163" s="45"/>
      <c r="G163" s="38"/>
    </row>
    <row r="164" ht="17.25" spans="1:7">
      <c r="A164" s="46" t="s">
        <v>90</v>
      </c>
      <c r="B164" s="47"/>
      <c r="C164" s="7">
        <f>SUM(C119:C163)</f>
        <v>3518.5</v>
      </c>
      <c r="D164" s="7">
        <f>SUM(D119:D163)</f>
        <v>3191</v>
      </c>
      <c r="E164" s="7">
        <f>SUM(E119:E163)</f>
        <v>3034.5</v>
      </c>
      <c r="F164" s="7"/>
      <c r="G164" s="38"/>
    </row>
    <row r="165" ht="17.25" spans="1:7">
      <c r="A165" s="48" t="s">
        <v>91</v>
      </c>
      <c r="B165" s="49"/>
      <c r="C165" s="50">
        <f>AVERAGE(C119:C163)</f>
        <v>87.9625</v>
      </c>
      <c r="D165" s="50">
        <f>AVERAGE(D119:D163)</f>
        <v>79.775</v>
      </c>
      <c r="E165" s="50">
        <f>AVERAGE(E119:E163)</f>
        <v>75.8625</v>
      </c>
      <c r="F165" s="50">
        <f>AVERAGE(F119:F163)</f>
        <v>243.6</v>
      </c>
      <c r="G165" s="38"/>
    </row>
    <row r="166" ht="17.25" spans="1:7">
      <c r="A166" s="51" t="s">
        <v>200</v>
      </c>
      <c r="B166" s="49"/>
      <c r="C166" s="52">
        <f>COUNTIFS(C119:C163,"&gt;=80")</f>
        <v>36</v>
      </c>
      <c r="D166" s="52">
        <f>COUNTIFS(D119:D163,"&gt;=80")</f>
        <v>25</v>
      </c>
      <c r="E166" s="52">
        <f>COUNTIFS(E119:E163,"&gt;=80")</f>
        <v>23</v>
      </c>
      <c r="F166" s="52">
        <f>COUNTIFS(F119:F163,"&gt;=240")</f>
        <v>24</v>
      </c>
      <c r="G166" s="38"/>
    </row>
    <row r="167" ht="17.25" spans="1:7">
      <c r="A167" s="51" t="s">
        <v>1928</v>
      </c>
      <c r="B167" s="49"/>
      <c r="C167" s="52">
        <f>COUNTIFS(C119:C163,"&gt;=70",C119:C163,"&lt;80")</f>
        <v>3</v>
      </c>
      <c r="D167" s="52">
        <f>COUNTIFS(D119:D163,"&gt;=70",D119:D163,"&lt;80")</f>
        <v>6</v>
      </c>
      <c r="E167" s="52">
        <f>COUNTIFS(E119:E163,"&gt;=70",E119:E163,"&lt;80")</f>
        <v>2</v>
      </c>
      <c r="F167" s="52">
        <f>COUNTIFS(F119:F163,"&gt;=70",F119:F163,"&lt;80")</f>
        <v>0</v>
      </c>
      <c r="G167" s="38"/>
    </row>
    <row r="168" ht="17.25" spans="1:7">
      <c r="A168" s="51" t="s">
        <v>1929</v>
      </c>
      <c r="B168" s="49"/>
      <c r="C168" s="52">
        <f>COUNTIFS(C119:C163,"&gt;=60",C119:C163,"&lt;70")</f>
        <v>0</v>
      </c>
      <c r="D168" s="52">
        <f>COUNTIFS(D119:D163,"&gt;=60",D119:D163,"&lt;70")</f>
        <v>5</v>
      </c>
      <c r="E168" s="52">
        <f>COUNTIFS(E119:E163,"&gt;=60",E119:E163,"&lt;70")</f>
        <v>7</v>
      </c>
      <c r="F168" s="52">
        <f>COUNTIFS(F119:F163,"&gt;=60",F119:F163,"&lt;70")</f>
        <v>0</v>
      </c>
      <c r="G168" s="38"/>
    </row>
    <row r="169" ht="17.25" spans="1:7">
      <c r="A169" s="48" t="s">
        <v>1577</v>
      </c>
      <c r="B169" s="49"/>
      <c r="C169" s="52">
        <f>COUNTIFS(C119:C163,"&lt;60")</f>
        <v>1</v>
      </c>
      <c r="D169" s="52">
        <f>COUNTIFS(D119:D163,"&lt;60")</f>
        <v>4</v>
      </c>
      <c r="E169" s="52">
        <f>COUNTIFS(E119:E163,"&lt;60")</f>
        <v>8</v>
      </c>
      <c r="F169" s="52">
        <f>COUNTIFS(F119:F163,"&lt;60")</f>
        <v>1</v>
      </c>
      <c r="G169" s="38"/>
    </row>
    <row r="170" ht="17.25" spans="1:7">
      <c r="A170" s="46" t="s">
        <v>96</v>
      </c>
      <c r="B170" s="47"/>
      <c r="C170" s="53">
        <f>C166/SUM(C166:C169)</f>
        <v>0.9</v>
      </c>
      <c r="D170" s="53">
        <f>D166/SUM(D166:D169)</f>
        <v>0.625</v>
      </c>
      <c r="E170" s="53">
        <f>E166/SUM(E166:E169)</f>
        <v>0.575</v>
      </c>
      <c r="F170" s="53">
        <f>F166/SUM(F166:F169)</f>
        <v>0.96</v>
      </c>
      <c r="G170" s="38"/>
    </row>
    <row r="171" ht="17.25" spans="1:7">
      <c r="A171" s="48" t="s">
        <v>97</v>
      </c>
      <c r="B171" s="49"/>
      <c r="C171" s="53">
        <f>SUM(C166:C168)/SUM(C166:C169)</f>
        <v>0.975</v>
      </c>
      <c r="D171" s="53">
        <f>SUM(D166:D168)/SUM(D166:D169)</f>
        <v>0.9</v>
      </c>
      <c r="E171" s="53">
        <f>SUM(E166:E168)/SUM(E166:E169)</f>
        <v>0.8</v>
      </c>
      <c r="F171" s="53"/>
      <c r="G171" s="38"/>
    </row>
    <row r="172" ht="17.25" spans="1:7">
      <c r="A172" s="48" t="s">
        <v>98</v>
      </c>
      <c r="B172" s="49"/>
      <c r="C172" s="21">
        <f>STDEV(C119:C163)</f>
        <v>13.8916999292051</v>
      </c>
      <c r="D172" s="21">
        <f>STDEV(D119:D163)</f>
        <v>18.6299834152176</v>
      </c>
      <c r="E172" s="21">
        <f>STDEV(E119:E163)</f>
        <v>22.2350461128603</v>
      </c>
      <c r="F172" s="21">
        <f>STDEV(F119:F163)</f>
        <v>48.7304464401508</v>
      </c>
      <c r="G172" s="38"/>
    </row>
    <row r="173" ht="17.25" spans="1:5">
      <c r="A173" s="55"/>
      <c r="B173" s="55"/>
      <c r="C173" s="56"/>
      <c r="D173" s="56"/>
      <c r="E173" s="35"/>
    </row>
    <row r="174" ht="17.25" spans="1:5">
      <c r="A174" s="55"/>
      <c r="B174" s="55"/>
      <c r="C174" s="56"/>
      <c r="D174" s="56"/>
      <c r="E174" s="35"/>
    </row>
    <row r="175" ht="18.75" spans="1:6">
      <c r="A175" s="35"/>
      <c r="B175" s="36" t="s">
        <v>2325</v>
      </c>
      <c r="C175" s="36"/>
      <c r="D175" s="36"/>
      <c r="E175" s="36"/>
      <c r="F175" s="35"/>
    </row>
    <row r="176" spans="1:7">
      <c r="A176" s="7" t="s">
        <v>245</v>
      </c>
      <c r="B176" s="37" t="s">
        <v>246</v>
      </c>
      <c r="C176" s="38" t="s">
        <v>247</v>
      </c>
      <c r="D176" s="38" t="s">
        <v>248</v>
      </c>
      <c r="E176" s="38" t="s">
        <v>249</v>
      </c>
      <c r="F176" s="38" t="s">
        <v>250</v>
      </c>
      <c r="G176" s="38" t="s">
        <v>647</v>
      </c>
    </row>
    <row r="177" spans="1:7">
      <c r="A177" s="7">
        <v>1</v>
      </c>
      <c r="B177" s="38" t="s">
        <v>2326</v>
      </c>
      <c r="C177" s="39">
        <v>86</v>
      </c>
      <c r="D177" s="39">
        <v>88</v>
      </c>
      <c r="E177" s="39">
        <v>90.5</v>
      </c>
      <c r="F177" s="38">
        <f>C177+D177+E177</f>
        <v>264.5</v>
      </c>
      <c r="G177" s="38"/>
    </row>
    <row r="178" spans="1:7">
      <c r="A178" s="7">
        <v>2</v>
      </c>
      <c r="B178" s="38" t="s">
        <v>2327</v>
      </c>
      <c r="C178" s="39">
        <v>91</v>
      </c>
      <c r="D178" s="39">
        <v>95</v>
      </c>
      <c r="E178" s="39">
        <v>79.5</v>
      </c>
      <c r="F178" s="38">
        <f t="shared" ref="F178:F216" si="3">C178+D178+E178</f>
        <v>265.5</v>
      </c>
      <c r="G178" s="38"/>
    </row>
    <row r="179" spans="1:7">
      <c r="A179" s="7">
        <v>3</v>
      </c>
      <c r="B179" s="38" t="s">
        <v>2328</v>
      </c>
      <c r="C179" s="39">
        <v>73.5</v>
      </c>
      <c r="D179" s="39">
        <v>62</v>
      </c>
      <c r="E179" s="39">
        <v>49</v>
      </c>
      <c r="F179" s="38">
        <f t="shared" si="3"/>
        <v>184.5</v>
      </c>
      <c r="G179" s="38"/>
    </row>
    <row r="180" spans="1:7">
      <c r="A180" s="7">
        <v>4</v>
      </c>
      <c r="B180" s="38" t="s">
        <v>2329</v>
      </c>
      <c r="C180" s="39">
        <v>88</v>
      </c>
      <c r="D180" s="39">
        <v>98</v>
      </c>
      <c r="E180" s="39">
        <v>94</v>
      </c>
      <c r="F180" s="38">
        <f t="shared" si="3"/>
        <v>280</v>
      </c>
      <c r="G180" s="38"/>
    </row>
    <row r="181" spans="1:7">
      <c r="A181" s="7">
        <v>5</v>
      </c>
      <c r="B181" s="38" t="s">
        <v>2330</v>
      </c>
      <c r="C181" s="39">
        <v>82.5</v>
      </c>
      <c r="D181" s="39">
        <v>67.5</v>
      </c>
      <c r="E181" s="39">
        <v>75</v>
      </c>
      <c r="F181" s="38">
        <f t="shared" si="3"/>
        <v>225</v>
      </c>
      <c r="G181" s="38"/>
    </row>
    <row r="182" spans="1:7">
      <c r="A182" s="7">
        <v>6</v>
      </c>
      <c r="B182" s="38" t="s">
        <v>2331</v>
      </c>
      <c r="C182" s="39">
        <v>90</v>
      </c>
      <c r="D182" s="39">
        <v>91</v>
      </c>
      <c r="E182" s="39">
        <v>95.5</v>
      </c>
      <c r="F182" s="38">
        <f t="shared" si="3"/>
        <v>276.5</v>
      </c>
      <c r="G182" s="38"/>
    </row>
    <row r="183" spans="1:7">
      <c r="A183" s="7">
        <v>7</v>
      </c>
      <c r="B183" s="38" t="s">
        <v>2332</v>
      </c>
      <c r="C183" s="39">
        <v>98</v>
      </c>
      <c r="D183" s="39">
        <v>97</v>
      </c>
      <c r="E183" s="39">
        <v>98.5</v>
      </c>
      <c r="F183" s="38">
        <f t="shared" si="3"/>
        <v>293.5</v>
      </c>
      <c r="G183" s="38"/>
    </row>
    <row r="184" spans="1:7">
      <c r="A184" s="7">
        <v>8</v>
      </c>
      <c r="B184" s="38" t="s">
        <v>2333</v>
      </c>
      <c r="C184" s="39">
        <v>30</v>
      </c>
      <c r="D184" s="39">
        <v>60.5</v>
      </c>
      <c r="E184" s="39">
        <v>25</v>
      </c>
      <c r="F184" s="38">
        <f t="shared" si="3"/>
        <v>115.5</v>
      </c>
      <c r="G184" s="38"/>
    </row>
    <row r="185" spans="1:7">
      <c r="A185" s="7">
        <v>9</v>
      </c>
      <c r="B185" s="38" t="s">
        <v>2334</v>
      </c>
      <c r="C185" s="39">
        <v>93</v>
      </c>
      <c r="D185" s="39">
        <v>97</v>
      </c>
      <c r="E185" s="39">
        <v>94.5</v>
      </c>
      <c r="F185" s="38">
        <f t="shared" si="3"/>
        <v>284.5</v>
      </c>
      <c r="G185" s="38"/>
    </row>
    <row r="186" spans="1:7">
      <c r="A186" s="7">
        <v>10</v>
      </c>
      <c r="B186" s="38" t="s">
        <v>2335</v>
      </c>
      <c r="C186" s="39">
        <v>35</v>
      </c>
      <c r="D186" s="39">
        <v>8</v>
      </c>
      <c r="E186" s="39">
        <v>25</v>
      </c>
      <c r="F186" s="38">
        <f t="shared" si="3"/>
        <v>68</v>
      </c>
      <c r="G186" s="38"/>
    </row>
    <row r="187" spans="1:7">
      <c r="A187" s="7">
        <v>11</v>
      </c>
      <c r="B187" s="38" t="s">
        <v>2336</v>
      </c>
      <c r="C187" s="39">
        <v>88</v>
      </c>
      <c r="D187" s="39">
        <v>96</v>
      </c>
      <c r="E187" s="39">
        <v>87.5</v>
      </c>
      <c r="F187" s="38">
        <f t="shared" si="3"/>
        <v>271.5</v>
      </c>
      <c r="G187" s="38"/>
    </row>
    <row r="188" spans="1:7">
      <c r="A188" s="7">
        <v>12</v>
      </c>
      <c r="B188" s="38" t="s">
        <v>2337</v>
      </c>
      <c r="C188" s="39">
        <v>92.5</v>
      </c>
      <c r="D188" s="39">
        <v>85.5</v>
      </c>
      <c r="E188" s="39">
        <v>83</v>
      </c>
      <c r="F188" s="38">
        <f t="shared" si="3"/>
        <v>261</v>
      </c>
      <c r="G188" s="38"/>
    </row>
    <row r="189" spans="1:7">
      <c r="A189" s="7">
        <v>13</v>
      </c>
      <c r="B189" s="38" t="s">
        <v>2338</v>
      </c>
      <c r="C189" s="39">
        <v>84.5</v>
      </c>
      <c r="D189" s="39">
        <v>75</v>
      </c>
      <c r="E189" s="39">
        <v>73</v>
      </c>
      <c r="F189" s="38">
        <f t="shared" si="3"/>
        <v>232.5</v>
      </c>
      <c r="G189" s="38"/>
    </row>
    <row r="190" spans="1:7">
      <c r="A190" s="7">
        <v>14</v>
      </c>
      <c r="B190" s="38" t="s">
        <v>2339</v>
      </c>
      <c r="C190" s="39">
        <v>99.5</v>
      </c>
      <c r="D190" s="39">
        <v>92</v>
      </c>
      <c r="E190" s="39">
        <v>94.5</v>
      </c>
      <c r="F190" s="38">
        <f t="shared" si="3"/>
        <v>286</v>
      </c>
      <c r="G190" s="38"/>
    </row>
    <row r="191" spans="1:7">
      <c r="A191" s="7">
        <v>15</v>
      </c>
      <c r="B191" s="38" t="s">
        <v>2340</v>
      </c>
      <c r="C191" s="39">
        <v>64.5</v>
      </c>
      <c r="D191" s="39">
        <v>21.5</v>
      </c>
      <c r="E191" s="39">
        <v>21</v>
      </c>
      <c r="F191" s="38">
        <f t="shared" si="3"/>
        <v>107</v>
      </c>
      <c r="G191" s="38"/>
    </row>
    <row r="192" spans="1:7">
      <c r="A192" s="7">
        <v>16</v>
      </c>
      <c r="B192" s="38" t="s">
        <v>2341</v>
      </c>
      <c r="C192" s="60">
        <v>93.5</v>
      </c>
      <c r="D192" s="39">
        <v>86.5</v>
      </c>
      <c r="E192" s="39">
        <v>94.5</v>
      </c>
      <c r="F192" s="38">
        <f t="shared" si="3"/>
        <v>274.5</v>
      </c>
      <c r="G192" s="38"/>
    </row>
    <row r="193" spans="1:7">
      <c r="A193" s="7">
        <v>17</v>
      </c>
      <c r="B193" s="38" t="s">
        <v>2342</v>
      </c>
      <c r="C193" s="39">
        <v>93.5</v>
      </c>
      <c r="D193" s="39">
        <v>91.5</v>
      </c>
      <c r="E193" s="39">
        <v>91</v>
      </c>
      <c r="F193" s="38">
        <f t="shared" si="3"/>
        <v>276</v>
      </c>
      <c r="G193" s="38"/>
    </row>
    <row r="194" spans="1:7">
      <c r="A194" s="7">
        <v>18</v>
      </c>
      <c r="B194" s="38" t="s">
        <v>2343</v>
      </c>
      <c r="C194" s="39">
        <v>98</v>
      </c>
      <c r="D194" s="39">
        <v>85</v>
      </c>
      <c r="E194" s="39">
        <v>89.5</v>
      </c>
      <c r="F194" s="38">
        <f t="shared" si="3"/>
        <v>272.5</v>
      </c>
      <c r="G194" s="38"/>
    </row>
    <row r="195" spans="1:7">
      <c r="A195" s="7">
        <v>19</v>
      </c>
      <c r="B195" s="38" t="s">
        <v>2344</v>
      </c>
      <c r="C195" s="39">
        <v>94.5</v>
      </c>
      <c r="D195" s="39">
        <v>81.5</v>
      </c>
      <c r="E195" s="39">
        <v>90</v>
      </c>
      <c r="F195" s="38">
        <f t="shared" si="3"/>
        <v>266</v>
      </c>
      <c r="G195" s="38"/>
    </row>
    <row r="196" spans="1:7">
      <c r="A196" s="7">
        <v>20</v>
      </c>
      <c r="B196" s="38" t="s">
        <v>2345</v>
      </c>
      <c r="C196" s="39">
        <v>91.5</v>
      </c>
      <c r="D196" s="39">
        <v>97</v>
      </c>
      <c r="E196" s="39">
        <v>90</v>
      </c>
      <c r="F196" s="38">
        <f t="shared" si="3"/>
        <v>278.5</v>
      </c>
      <c r="G196" s="38"/>
    </row>
    <row r="197" spans="1:7">
      <c r="A197" s="7">
        <v>21</v>
      </c>
      <c r="B197" s="38" t="s">
        <v>2346</v>
      </c>
      <c r="C197" s="39">
        <v>84</v>
      </c>
      <c r="D197" s="39">
        <v>78</v>
      </c>
      <c r="E197" s="39">
        <v>78</v>
      </c>
      <c r="F197" s="38">
        <f t="shared" si="3"/>
        <v>240</v>
      </c>
      <c r="G197" s="38"/>
    </row>
    <row r="198" spans="1:7">
      <c r="A198" s="7">
        <v>22</v>
      </c>
      <c r="B198" s="38" t="s">
        <v>2347</v>
      </c>
      <c r="C198" s="39">
        <v>85.5</v>
      </c>
      <c r="D198" s="39">
        <v>73</v>
      </c>
      <c r="E198" s="39">
        <v>75</v>
      </c>
      <c r="F198" s="38">
        <f t="shared" si="3"/>
        <v>233.5</v>
      </c>
      <c r="G198" s="38"/>
    </row>
    <row r="199" spans="1:7">
      <c r="A199" s="7">
        <v>24</v>
      </c>
      <c r="B199" s="38" t="s">
        <v>2348</v>
      </c>
      <c r="C199" s="39">
        <v>78.5</v>
      </c>
      <c r="D199" s="39">
        <v>47.5</v>
      </c>
      <c r="E199" s="39">
        <v>50.5</v>
      </c>
      <c r="F199" s="38">
        <f t="shared" si="3"/>
        <v>176.5</v>
      </c>
      <c r="G199" s="38"/>
    </row>
    <row r="200" spans="1:7">
      <c r="A200" s="7">
        <v>25</v>
      </c>
      <c r="B200" s="38" t="s">
        <v>2349</v>
      </c>
      <c r="C200" s="39">
        <v>92.5</v>
      </c>
      <c r="D200" s="39">
        <v>87</v>
      </c>
      <c r="E200" s="39">
        <v>94.5</v>
      </c>
      <c r="F200" s="38">
        <f t="shared" si="3"/>
        <v>274</v>
      </c>
      <c r="G200" s="38"/>
    </row>
    <row r="201" spans="1:7">
      <c r="A201" s="7">
        <v>26</v>
      </c>
      <c r="B201" s="38" t="s">
        <v>2350</v>
      </c>
      <c r="C201" s="39">
        <v>96</v>
      </c>
      <c r="D201" s="39">
        <v>87</v>
      </c>
      <c r="E201" s="39">
        <v>90.5</v>
      </c>
      <c r="F201" s="38">
        <f t="shared" si="3"/>
        <v>273.5</v>
      </c>
      <c r="G201" s="38"/>
    </row>
    <row r="202" spans="1:7">
      <c r="A202" s="7">
        <v>27</v>
      </c>
      <c r="B202" s="38" t="s">
        <v>2351</v>
      </c>
      <c r="C202" s="39">
        <v>89</v>
      </c>
      <c r="D202" s="39">
        <v>96</v>
      </c>
      <c r="E202" s="39">
        <v>85</v>
      </c>
      <c r="F202" s="38">
        <f t="shared" si="3"/>
        <v>270</v>
      </c>
      <c r="G202" s="38"/>
    </row>
    <row r="203" spans="1:7">
      <c r="A203" s="7">
        <v>28</v>
      </c>
      <c r="B203" s="38" t="s">
        <v>2352</v>
      </c>
      <c r="C203" s="39">
        <v>87</v>
      </c>
      <c r="D203" s="39">
        <v>86.5</v>
      </c>
      <c r="E203" s="39">
        <v>58</v>
      </c>
      <c r="F203" s="38">
        <f t="shared" si="3"/>
        <v>231.5</v>
      </c>
      <c r="G203" s="38"/>
    </row>
    <row r="204" spans="1:7">
      <c r="A204" s="7">
        <v>29</v>
      </c>
      <c r="B204" s="38" t="s">
        <v>2353</v>
      </c>
      <c r="C204" s="39">
        <v>96</v>
      </c>
      <c r="D204" s="39">
        <v>99</v>
      </c>
      <c r="E204" s="39">
        <v>97</v>
      </c>
      <c r="F204" s="38">
        <f t="shared" si="3"/>
        <v>292</v>
      </c>
      <c r="G204" s="38"/>
    </row>
    <row r="205" spans="1:7">
      <c r="A205" s="7">
        <v>30</v>
      </c>
      <c r="B205" s="38" t="s">
        <v>2354</v>
      </c>
      <c r="C205" s="39">
        <v>89.5</v>
      </c>
      <c r="D205" s="39">
        <v>94</v>
      </c>
      <c r="E205" s="39">
        <v>90.5</v>
      </c>
      <c r="F205" s="38">
        <f t="shared" si="3"/>
        <v>274</v>
      </c>
      <c r="G205" s="38"/>
    </row>
    <row r="206" spans="1:7">
      <c r="A206" s="7">
        <v>31</v>
      </c>
      <c r="B206" s="38" t="s">
        <v>2355</v>
      </c>
      <c r="C206" s="39">
        <v>83.5</v>
      </c>
      <c r="D206" s="39">
        <v>80</v>
      </c>
      <c r="E206" s="39">
        <v>84.5</v>
      </c>
      <c r="F206" s="38">
        <f t="shared" si="3"/>
        <v>248</v>
      </c>
      <c r="G206" s="38"/>
    </row>
    <row r="207" spans="1:7">
      <c r="A207" s="7">
        <v>32</v>
      </c>
      <c r="B207" s="38" t="s">
        <v>2356</v>
      </c>
      <c r="C207" s="39">
        <v>91.5</v>
      </c>
      <c r="D207" s="39">
        <v>76</v>
      </c>
      <c r="E207" s="39">
        <v>91</v>
      </c>
      <c r="F207" s="38">
        <f t="shared" si="3"/>
        <v>258.5</v>
      </c>
      <c r="G207" s="38"/>
    </row>
    <row r="208" spans="1:7">
      <c r="A208" s="7">
        <v>33</v>
      </c>
      <c r="B208" s="38" t="s">
        <v>2357</v>
      </c>
      <c r="C208" s="39">
        <v>98</v>
      </c>
      <c r="D208" s="39">
        <v>90</v>
      </c>
      <c r="E208" s="39">
        <v>96</v>
      </c>
      <c r="F208" s="38">
        <f t="shared" si="3"/>
        <v>284</v>
      </c>
      <c r="G208" s="38"/>
    </row>
    <row r="209" spans="1:7">
      <c r="A209" s="7">
        <v>34</v>
      </c>
      <c r="B209" s="38" t="s">
        <v>2358</v>
      </c>
      <c r="C209" s="39">
        <v>93</v>
      </c>
      <c r="D209" s="39">
        <v>93.5</v>
      </c>
      <c r="E209" s="39">
        <v>94</v>
      </c>
      <c r="F209" s="38">
        <f t="shared" si="3"/>
        <v>280.5</v>
      </c>
      <c r="G209" s="38"/>
    </row>
    <row r="210" spans="1:7">
      <c r="A210" s="7">
        <v>35</v>
      </c>
      <c r="B210" s="38" t="s">
        <v>2359</v>
      </c>
      <c r="C210" s="39">
        <v>88.5</v>
      </c>
      <c r="D210" s="39">
        <v>73.5</v>
      </c>
      <c r="E210" s="39">
        <v>81</v>
      </c>
      <c r="F210" s="38">
        <f t="shared" si="3"/>
        <v>243</v>
      </c>
      <c r="G210" s="38"/>
    </row>
    <row r="211" spans="1:7">
      <c r="A211" s="7">
        <v>36</v>
      </c>
      <c r="B211" s="38" t="s">
        <v>2360</v>
      </c>
      <c r="C211" s="39">
        <v>86.5</v>
      </c>
      <c r="D211" s="39">
        <v>54</v>
      </c>
      <c r="E211" s="39">
        <v>66.5</v>
      </c>
      <c r="F211" s="38">
        <f t="shared" si="3"/>
        <v>207</v>
      </c>
      <c r="G211" s="38"/>
    </row>
    <row r="212" spans="1:7">
      <c r="A212" s="7">
        <v>37</v>
      </c>
      <c r="B212" s="38" t="s">
        <v>2361</v>
      </c>
      <c r="C212" s="39">
        <v>93.5</v>
      </c>
      <c r="D212" s="39">
        <v>74</v>
      </c>
      <c r="E212" s="39">
        <v>56.5</v>
      </c>
      <c r="F212" s="38">
        <f t="shared" si="3"/>
        <v>224</v>
      </c>
      <c r="G212" s="38"/>
    </row>
    <row r="213" ht="14.25" spans="1:7">
      <c r="A213" s="7">
        <v>38</v>
      </c>
      <c r="B213" s="61" t="s">
        <v>2362</v>
      </c>
      <c r="C213" s="60">
        <v>92.5</v>
      </c>
      <c r="D213" s="39">
        <v>70.5</v>
      </c>
      <c r="E213" s="39">
        <v>86</v>
      </c>
      <c r="F213" s="38">
        <f t="shared" si="3"/>
        <v>249</v>
      </c>
      <c r="G213" s="38"/>
    </row>
    <row r="214" spans="1:7">
      <c r="A214" s="7">
        <v>39</v>
      </c>
      <c r="B214" s="7" t="s">
        <v>2363</v>
      </c>
      <c r="C214" s="39">
        <v>85</v>
      </c>
      <c r="D214" s="39">
        <v>72</v>
      </c>
      <c r="E214" s="39">
        <v>76</v>
      </c>
      <c r="F214" s="38">
        <f t="shared" si="3"/>
        <v>233</v>
      </c>
      <c r="G214" s="38"/>
    </row>
    <row r="215" ht="17.25" spans="1:7">
      <c r="A215" s="7">
        <v>40</v>
      </c>
      <c r="B215" s="47" t="s">
        <v>2364</v>
      </c>
      <c r="C215" s="39">
        <v>42</v>
      </c>
      <c r="D215" s="39">
        <v>53.5</v>
      </c>
      <c r="E215" s="39">
        <v>23</v>
      </c>
      <c r="F215" s="38">
        <f t="shared" si="3"/>
        <v>118.5</v>
      </c>
      <c r="G215" s="38"/>
    </row>
    <row r="216" spans="1:7">
      <c r="A216" s="7">
        <v>41</v>
      </c>
      <c r="B216" s="7" t="s">
        <v>2365</v>
      </c>
      <c r="C216" s="39">
        <v>94.5</v>
      </c>
      <c r="D216" s="39">
        <v>78.5</v>
      </c>
      <c r="E216" s="39">
        <v>86.5</v>
      </c>
      <c r="F216" s="38">
        <f t="shared" si="3"/>
        <v>259.5</v>
      </c>
      <c r="G216" s="38" t="s">
        <v>738</v>
      </c>
    </row>
    <row r="217" ht="17.25" spans="1:7">
      <c r="A217" s="7">
        <v>42</v>
      </c>
      <c r="B217" s="47"/>
      <c r="C217" s="39"/>
      <c r="D217" s="39"/>
      <c r="E217" s="39"/>
      <c r="F217" s="38"/>
      <c r="G217" s="38"/>
    </row>
    <row r="218" ht="17.25" spans="1:7">
      <c r="A218" s="7">
        <v>43</v>
      </c>
      <c r="B218" s="47"/>
      <c r="C218" s="39"/>
      <c r="D218" s="39"/>
      <c r="E218" s="39"/>
      <c r="F218" s="38"/>
      <c r="G218" s="38"/>
    </row>
    <row r="219" ht="17.25" spans="1:7">
      <c r="A219" s="7">
        <v>44</v>
      </c>
      <c r="B219" s="47"/>
      <c r="C219" s="45"/>
      <c r="D219" s="45"/>
      <c r="E219" s="45"/>
      <c r="F219" s="45"/>
      <c r="G219" s="38"/>
    </row>
    <row r="220" ht="17.25" spans="1:7">
      <c r="A220" s="7">
        <v>45</v>
      </c>
      <c r="B220" s="47"/>
      <c r="C220" s="45"/>
      <c r="D220" s="45"/>
      <c r="E220" s="45"/>
      <c r="F220" s="45"/>
      <c r="G220" s="38"/>
    </row>
    <row r="221" ht="17.25" spans="1:7">
      <c r="A221" s="46" t="s">
        <v>90</v>
      </c>
      <c r="B221" s="47"/>
      <c r="C221" s="7">
        <f>SUM(C177:C220)</f>
        <v>3413.5</v>
      </c>
      <c r="D221" s="7">
        <f>SUM(D177:D220)</f>
        <v>3139</v>
      </c>
      <c r="E221" s="7">
        <f>SUM(E177:E220)</f>
        <v>3100.5</v>
      </c>
      <c r="F221" s="7"/>
      <c r="G221" s="38"/>
    </row>
    <row r="222" ht="17.25" spans="1:7">
      <c r="A222" s="48" t="s">
        <v>91</v>
      </c>
      <c r="B222" s="49"/>
      <c r="C222" s="50">
        <f>AVERAGE(C177:C220)</f>
        <v>85.3375</v>
      </c>
      <c r="D222" s="50">
        <f>AVERAGE(D177:D220)</f>
        <v>78.475</v>
      </c>
      <c r="E222" s="50">
        <f>AVERAGE(E177:E220)</f>
        <v>77.5125</v>
      </c>
      <c r="F222" s="50">
        <f>AVERAGE(F177:F220)</f>
        <v>241.325</v>
      </c>
      <c r="G222" s="38"/>
    </row>
    <row r="223" ht="17.25" spans="1:7">
      <c r="A223" s="51" t="s">
        <v>200</v>
      </c>
      <c r="B223" s="49"/>
      <c r="C223" s="52">
        <f>COUNTIFS(C177:C220,"&gt;=80")</f>
        <v>34</v>
      </c>
      <c r="D223" s="52">
        <f>COUNTIFS(D177:D220,"&gt;=80")</f>
        <v>23</v>
      </c>
      <c r="E223" s="52">
        <f>COUNTIFS(E177:E220,"&gt;=80")</f>
        <v>25</v>
      </c>
      <c r="F223" s="52">
        <f>COUNTIFS(F177:F220,"&gt;=80")</f>
        <v>39</v>
      </c>
      <c r="G223" s="38"/>
    </row>
    <row r="224" ht="17.25" spans="1:7">
      <c r="A224" s="51" t="s">
        <v>1928</v>
      </c>
      <c r="B224" s="49"/>
      <c r="C224" s="52">
        <f>COUNTIFS(C177:C220,"&gt;=70",C177:C220,"&lt;80")</f>
        <v>2</v>
      </c>
      <c r="D224" s="52">
        <f>COUNTIFS(D177:D220,"&gt;=70",D177:D220,"&lt;80")</f>
        <v>9</v>
      </c>
      <c r="E224" s="52">
        <f>COUNTIFS(E177:E220,"&gt;=70",E177:E220,"&lt;80")</f>
        <v>6</v>
      </c>
      <c r="F224" s="52">
        <f>COUNTIFS(F177:F220,"&gt;=70",F177:F220,"&lt;80")</f>
        <v>0</v>
      </c>
      <c r="G224" s="38"/>
    </row>
    <row r="225" ht="17.25" spans="1:7">
      <c r="A225" s="51" t="s">
        <v>1929</v>
      </c>
      <c r="B225" s="49"/>
      <c r="C225" s="52">
        <f>COUNTIFS(C177:C220,"&gt;=60",C177:C220,"&lt;70")</f>
        <v>1</v>
      </c>
      <c r="D225" s="52">
        <f>COUNTIFS(D177:D220,"&gt;=60",D177:D220,"&lt;70")</f>
        <v>3</v>
      </c>
      <c r="E225" s="52">
        <f>COUNTIFS(E177:E220,"&gt;=60",E177:E220,"&lt;70")</f>
        <v>1</v>
      </c>
      <c r="F225" s="52">
        <f>COUNTIFS(F177:F220,"&gt;=60",F177:F220,"&lt;70")</f>
        <v>1</v>
      </c>
      <c r="G225" s="38"/>
    </row>
    <row r="226" ht="17.25" spans="1:7">
      <c r="A226" s="48" t="s">
        <v>1577</v>
      </c>
      <c r="B226" s="49"/>
      <c r="C226" s="52">
        <f>COUNTIFS(C177:C220,"&lt;60")</f>
        <v>3</v>
      </c>
      <c r="D226" s="52">
        <f>COUNTIFS(D177:D220,"&lt;60")</f>
        <v>5</v>
      </c>
      <c r="E226" s="52">
        <f>COUNTIFS(E177:E220,"&lt;60")</f>
        <v>8</v>
      </c>
      <c r="F226" s="52">
        <f>COUNTIFS(F177:F220,"&lt;60")</f>
        <v>0</v>
      </c>
      <c r="G226" s="38"/>
    </row>
    <row r="227" ht="17.25" spans="1:7">
      <c r="A227" s="46" t="s">
        <v>96</v>
      </c>
      <c r="B227" s="47"/>
      <c r="C227" s="53">
        <f>C223/SUM(C223:C226)</f>
        <v>0.85</v>
      </c>
      <c r="D227" s="53">
        <f>D223/SUM(D223:D226)</f>
        <v>0.575</v>
      </c>
      <c r="E227" s="53">
        <f>E223/SUM(E223:E226)</f>
        <v>0.625</v>
      </c>
      <c r="F227" s="53">
        <f>F223/SUM(F223:F226)</f>
        <v>0.975</v>
      </c>
      <c r="G227" s="38"/>
    </row>
    <row r="228" ht="17.25" spans="1:7">
      <c r="A228" s="48" t="s">
        <v>97</v>
      </c>
      <c r="B228" s="49"/>
      <c r="C228" s="53">
        <f>SUM(C223:C225)/SUM(C223:C226)</f>
        <v>0.925</v>
      </c>
      <c r="D228" s="53">
        <f>SUM(D223:D225)/SUM(D223:D226)</f>
        <v>0.875</v>
      </c>
      <c r="E228" s="53">
        <f>SUM(E223:E225)/SUM(E223:E226)</f>
        <v>0.8</v>
      </c>
      <c r="F228" s="53"/>
      <c r="G228" s="38"/>
    </row>
    <row r="229" ht="17.25" spans="1:7">
      <c r="A229" s="48" t="s">
        <v>98</v>
      </c>
      <c r="B229" s="49"/>
      <c r="C229" s="21">
        <f>STDEV(C177:C220)</f>
        <v>15.8895980730501</v>
      </c>
      <c r="D229" s="21">
        <f>STDEV(D177:D220)</f>
        <v>20.0035093075036</v>
      </c>
      <c r="E229" s="21">
        <f>STDEV(E177:E220)</f>
        <v>22.1386908966042</v>
      </c>
      <c r="F229" s="21">
        <f>STDEV(F177:F220)</f>
        <v>54.569122244765</v>
      </c>
      <c r="G229" s="38"/>
    </row>
    <row r="230" ht="17.25" spans="1:5">
      <c r="A230" s="55"/>
      <c r="B230" s="55"/>
      <c r="C230" s="56"/>
      <c r="D230" s="56"/>
      <c r="E230" s="35"/>
    </row>
    <row r="231" spans="1:6">
      <c r="A231" s="35"/>
      <c r="B231" s="35"/>
      <c r="C231" s="35"/>
      <c r="D231" s="35"/>
      <c r="E231" s="35"/>
      <c r="F231" s="35"/>
    </row>
    <row r="232" ht="18.75" spans="1:6">
      <c r="A232" s="35"/>
      <c r="B232" s="36" t="s">
        <v>2366</v>
      </c>
      <c r="C232" s="36"/>
      <c r="D232" s="36"/>
      <c r="E232" s="36"/>
      <c r="F232" s="35"/>
    </row>
    <row r="233" spans="1:7">
      <c r="A233" s="7" t="s">
        <v>245</v>
      </c>
      <c r="B233" s="37" t="s">
        <v>246</v>
      </c>
      <c r="C233" s="38" t="s">
        <v>247</v>
      </c>
      <c r="D233" s="38" t="s">
        <v>248</v>
      </c>
      <c r="E233" s="38" t="s">
        <v>249</v>
      </c>
      <c r="F233" s="38" t="s">
        <v>250</v>
      </c>
      <c r="G233" s="38" t="s">
        <v>647</v>
      </c>
    </row>
    <row r="234" spans="1:7">
      <c r="A234" s="7">
        <v>1</v>
      </c>
      <c r="B234" s="38" t="s">
        <v>2367</v>
      </c>
      <c r="C234" s="39">
        <v>97</v>
      </c>
      <c r="D234" s="39">
        <v>97</v>
      </c>
      <c r="E234" s="39">
        <v>91.5</v>
      </c>
      <c r="F234" s="38">
        <f>C234+D234+E234</f>
        <v>285.5</v>
      </c>
      <c r="G234" s="38"/>
    </row>
    <row r="235" spans="1:7">
      <c r="A235" s="7">
        <v>2</v>
      </c>
      <c r="B235" s="38" t="s">
        <v>2368</v>
      </c>
      <c r="C235" s="39">
        <v>85</v>
      </c>
      <c r="D235" s="39">
        <v>80</v>
      </c>
      <c r="E235" s="39">
        <v>47</v>
      </c>
      <c r="F235" s="38">
        <f t="shared" ref="F235:F255" si="4">C235+D235+E235</f>
        <v>212</v>
      </c>
      <c r="G235" s="38"/>
    </row>
    <row r="236" spans="1:7">
      <c r="A236" s="7">
        <v>3</v>
      </c>
      <c r="B236" s="38" t="s">
        <v>2369</v>
      </c>
      <c r="C236" s="39">
        <v>94.5</v>
      </c>
      <c r="D236" s="39">
        <v>96</v>
      </c>
      <c r="E236" s="39">
        <v>93</v>
      </c>
      <c r="F236" s="38">
        <f t="shared" si="4"/>
        <v>283.5</v>
      </c>
      <c r="G236" s="38"/>
    </row>
    <row r="237" spans="1:7">
      <c r="A237" s="7">
        <v>4</v>
      </c>
      <c r="B237" s="38" t="s">
        <v>2370</v>
      </c>
      <c r="C237" s="39">
        <v>93</v>
      </c>
      <c r="D237" s="39">
        <v>82.5</v>
      </c>
      <c r="E237" s="39">
        <v>83.5</v>
      </c>
      <c r="F237" s="38">
        <f t="shared" si="4"/>
        <v>259</v>
      </c>
      <c r="G237" s="38"/>
    </row>
    <row r="238" spans="1:7">
      <c r="A238" s="7">
        <v>5</v>
      </c>
      <c r="B238" s="38" t="s">
        <v>2371</v>
      </c>
      <c r="C238" s="39">
        <v>94.5</v>
      </c>
      <c r="D238" s="39">
        <v>86</v>
      </c>
      <c r="E238" s="39">
        <v>91</v>
      </c>
      <c r="F238" s="38">
        <f t="shared" si="4"/>
        <v>271.5</v>
      </c>
      <c r="G238" s="38"/>
    </row>
    <row r="239" spans="1:7">
      <c r="A239" s="7">
        <v>6</v>
      </c>
      <c r="B239" s="38" t="s">
        <v>2372</v>
      </c>
      <c r="C239" s="39">
        <v>93.5</v>
      </c>
      <c r="D239" s="39">
        <v>90</v>
      </c>
      <c r="E239" s="39">
        <v>86.5</v>
      </c>
      <c r="F239" s="38">
        <f t="shared" si="4"/>
        <v>270</v>
      </c>
      <c r="G239" s="38"/>
    </row>
    <row r="240" spans="1:7">
      <c r="A240" s="7">
        <v>7</v>
      </c>
      <c r="B240" s="38" t="s">
        <v>648</v>
      </c>
      <c r="C240" s="39">
        <v>77.5</v>
      </c>
      <c r="D240" s="39">
        <v>77</v>
      </c>
      <c r="E240" s="39">
        <v>80.5</v>
      </c>
      <c r="F240" s="38">
        <f t="shared" si="4"/>
        <v>235</v>
      </c>
      <c r="G240" s="38"/>
    </row>
    <row r="241" spans="1:7">
      <c r="A241" s="7">
        <v>8</v>
      </c>
      <c r="B241" s="38" t="s">
        <v>2373</v>
      </c>
      <c r="C241" s="39">
        <v>97</v>
      </c>
      <c r="D241" s="39">
        <v>88</v>
      </c>
      <c r="E241" s="39">
        <v>95.5</v>
      </c>
      <c r="F241" s="38">
        <f t="shared" si="4"/>
        <v>280.5</v>
      </c>
      <c r="G241" s="38"/>
    </row>
    <row r="242" spans="1:7">
      <c r="A242" s="7">
        <v>9</v>
      </c>
      <c r="B242" s="38" t="s">
        <v>2374</v>
      </c>
      <c r="C242" s="39">
        <v>88.5</v>
      </c>
      <c r="D242" s="39">
        <v>78</v>
      </c>
      <c r="E242" s="39">
        <v>81.5</v>
      </c>
      <c r="F242" s="38">
        <f t="shared" si="4"/>
        <v>248</v>
      </c>
      <c r="G242" s="38"/>
    </row>
    <row r="243" spans="1:7">
      <c r="A243" s="7">
        <v>10</v>
      </c>
      <c r="B243" s="38" t="s">
        <v>2375</v>
      </c>
      <c r="C243" s="39">
        <v>100</v>
      </c>
      <c r="D243" s="39">
        <v>93.5</v>
      </c>
      <c r="E243" s="39">
        <v>86</v>
      </c>
      <c r="F243" s="38">
        <f t="shared" si="4"/>
        <v>279.5</v>
      </c>
      <c r="G243" s="38"/>
    </row>
    <row r="244" spans="1:7">
      <c r="A244" s="7">
        <v>11</v>
      </c>
      <c r="B244" s="38" t="s">
        <v>2376</v>
      </c>
      <c r="C244" s="39">
        <v>94</v>
      </c>
      <c r="D244" s="39">
        <v>97</v>
      </c>
      <c r="E244" s="39">
        <v>94</v>
      </c>
      <c r="F244" s="38">
        <f t="shared" si="4"/>
        <v>285</v>
      </c>
      <c r="G244" s="38"/>
    </row>
    <row r="245" spans="1:7">
      <c r="A245" s="7">
        <v>12</v>
      </c>
      <c r="B245" s="38" t="s">
        <v>2377</v>
      </c>
      <c r="C245" s="39">
        <v>90.5</v>
      </c>
      <c r="D245" s="39">
        <v>80</v>
      </c>
      <c r="E245" s="39">
        <v>88.5</v>
      </c>
      <c r="F245" s="38">
        <f t="shared" si="4"/>
        <v>259</v>
      </c>
      <c r="G245" s="38"/>
    </row>
    <row r="246" spans="1:7">
      <c r="A246" s="7">
        <v>13</v>
      </c>
      <c r="B246" s="38" t="s">
        <v>2378</v>
      </c>
      <c r="C246" s="39">
        <v>72.5</v>
      </c>
      <c r="D246" s="39">
        <v>68.5</v>
      </c>
      <c r="E246" s="34">
        <v>60</v>
      </c>
      <c r="F246" s="38">
        <f t="shared" si="4"/>
        <v>201</v>
      </c>
      <c r="G246" s="38"/>
    </row>
    <row r="247" spans="1:7">
      <c r="A247" s="7">
        <v>14</v>
      </c>
      <c r="B247" s="38" t="s">
        <v>2379</v>
      </c>
      <c r="C247" s="39">
        <v>86.5</v>
      </c>
      <c r="D247" s="39">
        <v>79.5</v>
      </c>
      <c r="E247" s="39">
        <v>59.5</v>
      </c>
      <c r="F247" s="38">
        <f t="shared" si="4"/>
        <v>225.5</v>
      </c>
      <c r="G247" s="38"/>
    </row>
    <row r="248" spans="1:7">
      <c r="A248" s="7">
        <v>15</v>
      </c>
      <c r="B248" s="38" t="s">
        <v>2380</v>
      </c>
      <c r="C248" s="39">
        <v>98</v>
      </c>
      <c r="D248" s="39">
        <v>68.5</v>
      </c>
      <c r="E248" s="39">
        <v>89.5</v>
      </c>
      <c r="F248" s="38">
        <f t="shared" si="4"/>
        <v>256</v>
      </c>
      <c r="G248" s="38"/>
    </row>
    <row r="249" spans="1:7">
      <c r="A249" s="7">
        <v>16</v>
      </c>
      <c r="B249" s="38" t="s">
        <v>2381</v>
      </c>
      <c r="C249" s="39">
        <v>95.5</v>
      </c>
      <c r="D249" s="39">
        <v>60</v>
      </c>
      <c r="E249" s="39">
        <v>81</v>
      </c>
      <c r="F249" s="38">
        <f t="shared" si="4"/>
        <v>236.5</v>
      </c>
      <c r="G249" s="38"/>
    </row>
    <row r="250" spans="1:7">
      <c r="A250" s="7">
        <v>17</v>
      </c>
      <c r="B250" s="38" t="s">
        <v>2382</v>
      </c>
      <c r="C250" s="39">
        <v>94</v>
      </c>
      <c r="D250" s="39">
        <v>61</v>
      </c>
      <c r="E250" s="39">
        <v>71.5</v>
      </c>
      <c r="F250" s="38">
        <f t="shared" si="4"/>
        <v>226.5</v>
      </c>
      <c r="G250" s="38"/>
    </row>
    <row r="251" spans="1:7">
      <c r="A251" s="7">
        <v>18</v>
      </c>
      <c r="B251" s="38" t="s">
        <v>2383</v>
      </c>
      <c r="C251" s="39">
        <v>93.5</v>
      </c>
      <c r="D251" s="39">
        <v>86</v>
      </c>
      <c r="E251" s="39">
        <v>75.5</v>
      </c>
      <c r="F251" s="38">
        <f t="shared" si="4"/>
        <v>255</v>
      </c>
      <c r="G251" s="38"/>
    </row>
    <row r="252" spans="1:7">
      <c r="A252" s="7">
        <v>19</v>
      </c>
      <c r="B252" s="38" t="s">
        <v>2384</v>
      </c>
      <c r="C252" s="39">
        <v>90.5</v>
      </c>
      <c r="D252" s="39">
        <v>77.5</v>
      </c>
      <c r="E252" s="39">
        <v>73</v>
      </c>
      <c r="F252" s="38">
        <f t="shared" si="4"/>
        <v>241</v>
      </c>
      <c r="G252" s="38"/>
    </row>
    <row r="253" spans="1:7">
      <c r="A253" s="7">
        <v>20</v>
      </c>
      <c r="B253" s="38" t="s">
        <v>2385</v>
      </c>
      <c r="C253" s="39">
        <v>98</v>
      </c>
      <c r="D253" s="39">
        <v>83</v>
      </c>
      <c r="E253" s="39">
        <v>94.5</v>
      </c>
      <c r="F253" s="38">
        <f t="shared" si="4"/>
        <v>275.5</v>
      </c>
      <c r="G253" s="38"/>
    </row>
    <row r="254" spans="1:7">
      <c r="A254" s="7">
        <v>21</v>
      </c>
      <c r="B254" s="38" t="s">
        <v>2386</v>
      </c>
      <c r="C254" s="39">
        <v>91.5</v>
      </c>
      <c r="D254" s="39">
        <v>91</v>
      </c>
      <c r="E254" s="39">
        <v>71.5</v>
      </c>
      <c r="F254" s="38">
        <f t="shared" si="4"/>
        <v>254</v>
      </c>
      <c r="G254" s="38"/>
    </row>
    <row r="255" spans="1:7">
      <c r="A255" s="7">
        <v>22</v>
      </c>
      <c r="B255" s="38" t="s">
        <v>2387</v>
      </c>
      <c r="C255" s="39">
        <v>86.5</v>
      </c>
      <c r="D255" s="39">
        <v>52.5</v>
      </c>
      <c r="E255" s="39">
        <v>64.5</v>
      </c>
      <c r="F255" s="38">
        <f t="shared" si="4"/>
        <v>203.5</v>
      </c>
      <c r="G255" s="38"/>
    </row>
    <row r="256" spans="1:7">
      <c r="A256" s="62">
        <v>23</v>
      </c>
      <c r="B256" s="63" t="s">
        <v>2388</v>
      </c>
      <c r="C256" s="64" t="s">
        <v>288</v>
      </c>
      <c r="D256" s="64" t="s">
        <v>288</v>
      </c>
      <c r="E256" s="64" t="s">
        <v>288</v>
      </c>
      <c r="F256" s="65" t="s">
        <v>288</v>
      </c>
      <c r="G256" s="63"/>
    </row>
    <row r="257" spans="1:7">
      <c r="A257" s="7">
        <v>24</v>
      </c>
      <c r="B257" s="38" t="s">
        <v>2389</v>
      </c>
      <c r="C257" s="39">
        <v>94.5</v>
      </c>
      <c r="D257" s="39">
        <v>78.5</v>
      </c>
      <c r="E257" s="39">
        <v>74</v>
      </c>
      <c r="F257" s="38">
        <f>C257+D257+E257</f>
        <v>247</v>
      </c>
      <c r="G257" s="38"/>
    </row>
    <row r="258" spans="1:7">
      <c r="A258" s="7">
        <v>25</v>
      </c>
      <c r="B258" s="38" t="s">
        <v>2390</v>
      </c>
      <c r="C258" s="39">
        <v>97.5</v>
      </c>
      <c r="D258" s="39">
        <v>90</v>
      </c>
      <c r="E258" s="39">
        <v>89.5</v>
      </c>
      <c r="F258" s="38">
        <f t="shared" ref="F258:F273" si="5">C258+D258+E258</f>
        <v>277</v>
      </c>
      <c r="G258" s="38"/>
    </row>
    <row r="259" spans="1:7">
      <c r="A259" s="7">
        <v>26</v>
      </c>
      <c r="B259" s="38" t="s">
        <v>2391</v>
      </c>
      <c r="C259" s="39">
        <v>71</v>
      </c>
      <c r="D259" s="39">
        <v>26.5</v>
      </c>
      <c r="E259" s="39">
        <v>45.5</v>
      </c>
      <c r="F259" s="38">
        <f t="shared" si="5"/>
        <v>143</v>
      </c>
      <c r="G259" s="38"/>
    </row>
    <row r="260" spans="1:7">
      <c r="A260" s="7">
        <v>27</v>
      </c>
      <c r="B260" s="38" t="s">
        <v>2392</v>
      </c>
      <c r="C260" s="39">
        <v>98</v>
      </c>
      <c r="D260" s="39">
        <v>99</v>
      </c>
      <c r="E260" s="39">
        <v>97</v>
      </c>
      <c r="F260" s="38">
        <f t="shared" si="5"/>
        <v>294</v>
      </c>
      <c r="G260" s="38"/>
    </row>
    <row r="261" spans="1:7">
      <c r="A261" s="7">
        <v>28</v>
      </c>
      <c r="B261" s="38" t="s">
        <v>2393</v>
      </c>
      <c r="C261" s="39">
        <v>83.5</v>
      </c>
      <c r="D261" s="39">
        <v>83</v>
      </c>
      <c r="E261" s="39">
        <v>68.5</v>
      </c>
      <c r="F261" s="38">
        <f t="shared" si="5"/>
        <v>235</v>
      </c>
      <c r="G261" s="38"/>
    </row>
    <row r="262" spans="1:7">
      <c r="A262" s="7">
        <v>29</v>
      </c>
      <c r="B262" s="38" t="s">
        <v>2394</v>
      </c>
      <c r="C262" s="39">
        <v>82.5</v>
      </c>
      <c r="D262" s="66">
        <v>59</v>
      </c>
      <c r="E262" s="39">
        <v>60.5</v>
      </c>
      <c r="F262" s="38">
        <f t="shared" si="5"/>
        <v>202</v>
      </c>
      <c r="G262" s="38"/>
    </row>
    <row r="263" spans="1:7">
      <c r="A263" s="7">
        <v>30</v>
      </c>
      <c r="B263" s="67" t="s">
        <v>2395</v>
      </c>
      <c r="C263" s="39">
        <v>95</v>
      </c>
      <c r="D263" s="39">
        <v>73.5</v>
      </c>
      <c r="E263" s="39">
        <v>58.5</v>
      </c>
      <c r="F263" s="38">
        <f t="shared" si="5"/>
        <v>227</v>
      </c>
      <c r="G263" s="38"/>
    </row>
    <row r="264" spans="1:7">
      <c r="A264" s="7">
        <v>31</v>
      </c>
      <c r="B264" s="38" t="s">
        <v>2396</v>
      </c>
      <c r="C264" s="39">
        <v>95.5</v>
      </c>
      <c r="D264" s="39">
        <v>87.5</v>
      </c>
      <c r="E264" s="39">
        <v>87.5</v>
      </c>
      <c r="F264" s="38">
        <f t="shared" si="5"/>
        <v>270.5</v>
      </c>
      <c r="G264" s="38"/>
    </row>
    <row r="265" spans="1:7">
      <c r="A265" s="7">
        <v>32</v>
      </c>
      <c r="B265" s="38" t="s">
        <v>2397</v>
      </c>
      <c r="C265" s="39">
        <v>97</v>
      </c>
      <c r="D265" s="39">
        <v>96</v>
      </c>
      <c r="E265" s="39">
        <v>95.5</v>
      </c>
      <c r="F265" s="38">
        <f t="shared" si="5"/>
        <v>288.5</v>
      </c>
      <c r="G265" s="38"/>
    </row>
    <row r="266" spans="1:7">
      <c r="A266" s="7">
        <v>33</v>
      </c>
      <c r="B266" s="38" t="s">
        <v>2398</v>
      </c>
      <c r="C266" s="39">
        <v>85.5</v>
      </c>
      <c r="D266" s="39">
        <v>76.5</v>
      </c>
      <c r="E266" s="39">
        <v>81</v>
      </c>
      <c r="F266" s="38">
        <f t="shared" si="5"/>
        <v>243</v>
      </c>
      <c r="G266" s="38"/>
    </row>
    <row r="267" spans="1:7">
      <c r="A267" s="7">
        <v>34</v>
      </c>
      <c r="B267" s="38" t="s">
        <v>2399</v>
      </c>
      <c r="C267" s="39">
        <v>79.5</v>
      </c>
      <c r="D267" s="39">
        <v>81</v>
      </c>
      <c r="E267" s="39">
        <v>64.5</v>
      </c>
      <c r="F267" s="38">
        <f t="shared" si="5"/>
        <v>225</v>
      </c>
      <c r="G267" s="38"/>
    </row>
    <row r="268" spans="1:7">
      <c r="A268" s="7">
        <v>35</v>
      </c>
      <c r="B268" s="38" t="s">
        <v>2400</v>
      </c>
      <c r="C268" s="39">
        <v>75.5</v>
      </c>
      <c r="D268" s="39">
        <v>41</v>
      </c>
      <c r="E268" s="39">
        <v>55.5</v>
      </c>
      <c r="F268" s="38">
        <f t="shared" si="5"/>
        <v>172</v>
      </c>
      <c r="G268" s="38"/>
    </row>
    <row r="269" spans="1:7">
      <c r="A269" s="7">
        <v>36</v>
      </c>
      <c r="B269" s="38" t="s">
        <v>2401</v>
      </c>
      <c r="C269" s="39">
        <v>93.5</v>
      </c>
      <c r="D269" s="39">
        <v>67</v>
      </c>
      <c r="E269" s="39">
        <v>65.5</v>
      </c>
      <c r="F269" s="38">
        <f t="shared" si="5"/>
        <v>226</v>
      </c>
      <c r="G269" s="38"/>
    </row>
    <row r="270" ht="14.25" spans="1:7">
      <c r="A270" s="7">
        <v>37</v>
      </c>
      <c r="B270" s="68" t="s">
        <v>1288</v>
      </c>
      <c r="C270" s="39">
        <v>90</v>
      </c>
      <c r="D270" s="39">
        <v>92</v>
      </c>
      <c r="E270" s="39">
        <v>79.5</v>
      </c>
      <c r="F270" s="38">
        <f t="shared" si="5"/>
        <v>261.5</v>
      </c>
      <c r="G270" s="38"/>
    </row>
    <row r="271" spans="1:7">
      <c r="A271" s="7">
        <v>38</v>
      </c>
      <c r="B271" s="69" t="s">
        <v>2402</v>
      </c>
      <c r="C271" s="39">
        <v>96</v>
      </c>
      <c r="D271" s="39">
        <v>100</v>
      </c>
      <c r="E271" s="39">
        <v>95</v>
      </c>
      <c r="F271" s="38">
        <f t="shared" si="5"/>
        <v>291</v>
      </c>
      <c r="G271" s="38"/>
    </row>
    <row r="272" spans="1:7">
      <c r="A272" s="7">
        <v>39</v>
      </c>
      <c r="B272" s="7" t="s">
        <v>2403</v>
      </c>
      <c r="C272" s="39">
        <v>95.5</v>
      </c>
      <c r="D272" s="39">
        <v>82</v>
      </c>
      <c r="E272" s="39">
        <v>85</v>
      </c>
      <c r="F272" s="38">
        <f t="shared" si="5"/>
        <v>262.5</v>
      </c>
      <c r="G272" s="38"/>
    </row>
    <row r="273" ht="17.25" spans="1:7">
      <c r="A273" s="7">
        <v>40</v>
      </c>
      <c r="B273" s="47" t="s">
        <v>2404</v>
      </c>
      <c r="C273" s="39">
        <v>89</v>
      </c>
      <c r="D273" s="39">
        <v>66</v>
      </c>
      <c r="E273" s="39">
        <v>82.5</v>
      </c>
      <c r="F273" s="38">
        <f t="shared" si="5"/>
        <v>237.5</v>
      </c>
      <c r="G273" s="38"/>
    </row>
    <row r="274" ht="17.25" spans="1:7">
      <c r="A274" s="7">
        <v>41</v>
      </c>
      <c r="B274" s="47"/>
      <c r="C274" s="39"/>
      <c r="D274" s="39"/>
      <c r="E274" s="39"/>
      <c r="F274" s="38"/>
      <c r="G274" s="38"/>
    </row>
    <row r="275" ht="17.25" spans="1:7">
      <c r="A275" s="7">
        <v>42</v>
      </c>
      <c r="B275" s="47"/>
      <c r="C275" s="39"/>
      <c r="D275" s="39"/>
      <c r="E275" s="39"/>
      <c r="F275" s="38"/>
      <c r="G275" s="38"/>
    </row>
    <row r="276" ht="17.25" spans="1:7">
      <c r="A276" s="7">
        <v>44</v>
      </c>
      <c r="B276" s="47"/>
      <c r="C276" s="39"/>
      <c r="D276" s="39"/>
      <c r="E276" s="39"/>
      <c r="F276" s="38"/>
      <c r="G276" s="38"/>
    </row>
    <row r="277" ht="17.25" spans="1:7">
      <c r="A277" s="7">
        <v>45</v>
      </c>
      <c r="B277" s="47"/>
      <c r="C277" s="45"/>
      <c r="D277" s="45"/>
      <c r="E277" s="45"/>
      <c r="F277" s="45"/>
      <c r="G277" s="38"/>
    </row>
    <row r="278" ht="17.25" spans="1:7">
      <c r="A278" s="46" t="s">
        <v>90</v>
      </c>
      <c r="B278" s="47"/>
      <c r="C278" s="7">
        <f>SUM(C234:C277)</f>
        <v>3530.5</v>
      </c>
      <c r="D278" s="7">
        <f>SUM(D234:D277)</f>
        <v>3071</v>
      </c>
      <c r="E278" s="7">
        <f>SUM(E234:E277)</f>
        <v>3044</v>
      </c>
      <c r="F278" s="7"/>
      <c r="G278" s="38"/>
    </row>
    <row r="279" ht="17.25" spans="1:7">
      <c r="A279" s="48" t="s">
        <v>91</v>
      </c>
      <c r="B279" s="49"/>
      <c r="C279" s="50">
        <f>AVERAGE(C234:C277)</f>
        <v>90.525641025641</v>
      </c>
      <c r="D279" s="50">
        <f>AVERAGE(D234:D277)</f>
        <v>78.7435897435898</v>
      </c>
      <c r="E279" s="50">
        <f>AVERAGE(E234:E277)</f>
        <v>78.0512820512821</v>
      </c>
      <c r="F279" s="50">
        <f>AVERAGE(F234:F277)</f>
        <v>247.320512820513</v>
      </c>
      <c r="G279" s="38"/>
    </row>
    <row r="280" ht="17.25" spans="1:7">
      <c r="A280" s="51" t="s">
        <v>200</v>
      </c>
      <c r="B280" s="49"/>
      <c r="C280" s="52">
        <f>COUNTIFS(C234:C277,"&gt;=80")</f>
        <v>34</v>
      </c>
      <c r="D280" s="52">
        <f>COUNTIFS(D234:D277,"&gt;=80")</f>
        <v>22</v>
      </c>
      <c r="E280" s="52">
        <f>COUNTIFS(E234:E277,"&gt;=80")</f>
        <v>22</v>
      </c>
      <c r="F280" s="52">
        <f>COUNTIFS(F232:F277,"&gt;=85")</f>
        <v>39</v>
      </c>
      <c r="G280" s="38"/>
    </row>
    <row r="281" ht="17.25" spans="1:7">
      <c r="A281" s="51" t="s">
        <v>1928</v>
      </c>
      <c r="B281" s="49"/>
      <c r="C281" s="52">
        <f>COUNTIFS(C234:C277,"&gt;=70",C234:C277,"&lt;80")</f>
        <v>5</v>
      </c>
      <c r="D281" s="52">
        <f>COUNTIFS(D234:D277,"&gt;=70",D234:D277,"&lt;80")</f>
        <v>7</v>
      </c>
      <c r="E281" s="52">
        <f>COUNTIFS(E234:E277,"&gt;=70",E234:E277,"&lt;80")</f>
        <v>6</v>
      </c>
      <c r="F281" s="52">
        <f>COUNTIFS(F234:F277,"&gt;=75",F234:F277,"&lt;85")</f>
        <v>0</v>
      </c>
      <c r="G281" s="38"/>
    </row>
    <row r="282" ht="17.25" spans="1:7">
      <c r="A282" s="51" t="s">
        <v>1929</v>
      </c>
      <c r="B282" s="49"/>
      <c r="C282" s="52">
        <f>COUNTIFS(C234:C277,"&gt;=60",C234:C277,"&lt;70")</f>
        <v>0</v>
      </c>
      <c r="D282" s="52">
        <f>COUNTIFS(D234:D277,"&gt;=60",D234:D277,"&lt;70")</f>
        <v>6</v>
      </c>
      <c r="E282" s="52">
        <f>COUNTIFS(E234:E277,"&gt;=60",E234:E277,"&lt;70")</f>
        <v>6</v>
      </c>
      <c r="F282" s="52">
        <f>COUNTIFS(F234:F277,"&gt;=60",F234:F277,"&lt;75")</f>
        <v>0</v>
      </c>
      <c r="G282" s="38"/>
    </row>
    <row r="283" ht="17.25" spans="1:7">
      <c r="A283" s="48" t="s">
        <v>1577</v>
      </c>
      <c r="B283" s="49"/>
      <c r="C283" s="52">
        <f>COUNTIFS(C234:C277,"&lt;60")</f>
        <v>0</v>
      </c>
      <c r="D283" s="52">
        <f>COUNTIFS(D234:D277,"&lt;60")</f>
        <v>4</v>
      </c>
      <c r="E283" s="52">
        <f>COUNTIFS(E234:E277,"&lt;60")</f>
        <v>5</v>
      </c>
      <c r="F283" s="52">
        <f>COUNTIFS(F234:F277,"&lt;60")</f>
        <v>0</v>
      </c>
      <c r="G283" s="38"/>
    </row>
    <row r="284" ht="17.25" spans="1:7">
      <c r="A284" s="46" t="s">
        <v>96</v>
      </c>
      <c r="B284" s="47"/>
      <c r="C284" s="53">
        <f>C280/SUM(C280:C283)</f>
        <v>0.871794871794872</v>
      </c>
      <c r="D284" s="53">
        <f>D280/SUM(D280:D283)</f>
        <v>0.564102564102564</v>
      </c>
      <c r="E284" s="53">
        <f>E280/SUM(E280:E283)</f>
        <v>0.564102564102564</v>
      </c>
      <c r="F284" s="53">
        <f>F280/SUM(F280:F283)</f>
        <v>1</v>
      </c>
      <c r="G284" s="38"/>
    </row>
    <row r="285" ht="17.25" spans="1:7">
      <c r="A285" s="48" t="s">
        <v>97</v>
      </c>
      <c r="B285" s="49"/>
      <c r="C285" s="53">
        <f>SUM(C280:C282)/SUM(C280:C283)</f>
        <v>1</v>
      </c>
      <c r="D285" s="53">
        <f>SUM(D280:D282)/SUM(D280:D283)</f>
        <v>0.897435897435898</v>
      </c>
      <c r="E285" s="53">
        <f>SUM(E280:E282)/SUM(E280:E283)</f>
        <v>0.871794871794872</v>
      </c>
      <c r="F285" s="53"/>
      <c r="G285" s="38"/>
    </row>
    <row r="286" ht="17.25" spans="1:7">
      <c r="A286" s="48" t="s">
        <v>98</v>
      </c>
      <c r="B286" s="49"/>
      <c r="C286" s="21">
        <f>STDEV(C234:C277)</f>
        <v>7.42147374883105</v>
      </c>
      <c r="D286" s="21">
        <f>STDEV(D234:D277)</f>
        <v>15.9814332219379</v>
      </c>
      <c r="E286" s="21">
        <f>STDEV(E234:E277)</f>
        <v>14.2583285319008</v>
      </c>
      <c r="F286" s="21">
        <f>STDEV(F234:F277)</f>
        <v>33.6681731601318</v>
      </c>
      <c r="G286" s="38"/>
    </row>
    <row r="287" ht="17.25" spans="1:5">
      <c r="A287" s="55"/>
      <c r="B287" s="55"/>
      <c r="C287" s="56"/>
      <c r="D287" s="56"/>
      <c r="E287" s="35"/>
    </row>
    <row r="288" spans="1:6">
      <c r="A288" s="35"/>
      <c r="B288" s="35"/>
      <c r="C288" s="35"/>
      <c r="D288" s="35"/>
      <c r="E288" s="35"/>
      <c r="F288" s="35"/>
    </row>
    <row r="289" ht="18.75" spans="1:6">
      <c r="A289" s="35"/>
      <c r="B289" s="36" t="s">
        <v>2405</v>
      </c>
      <c r="C289" s="36"/>
      <c r="D289" s="36"/>
      <c r="E289" s="36"/>
      <c r="F289" s="35"/>
    </row>
    <row r="290" spans="1:7">
      <c r="A290" s="7" t="s">
        <v>245</v>
      </c>
      <c r="B290" s="37" t="s">
        <v>246</v>
      </c>
      <c r="C290" s="38" t="s">
        <v>247</v>
      </c>
      <c r="D290" s="38" t="s">
        <v>248</v>
      </c>
      <c r="E290" s="38" t="s">
        <v>249</v>
      </c>
      <c r="F290" s="38" t="s">
        <v>250</v>
      </c>
      <c r="G290" s="38" t="s">
        <v>647</v>
      </c>
    </row>
    <row r="291" spans="1:7">
      <c r="A291" s="7">
        <v>1</v>
      </c>
      <c r="B291" s="38" t="s">
        <v>2406</v>
      </c>
      <c r="C291" s="39">
        <v>98</v>
      </c>
      <c r="D291" s="39">
        <v>100</v>
      </c>
      <c r="E291" s="39">
        <v>97</v>
      </c>
      <c r="F291" s="38">
        <f>C291+D291+E291</f>
        <v>295</v>
      </c>
      <c r="G291" s="38"/>
    </row>
    <row r="292" spans="1:7">
      <c r="A292" s="7">
        <v>2</v>
      </c>
      <c r="B292" s="38" t="s">
        <v>2407</v>
      </c>
      <c r="C292" s="39">
        <v>90.5</v>
      </c>
      <c r="D292" s="39">
        <v>95.5</v>
      </c>
      <c r="E292" s="39">
        <v>88</v>
      </c>
      <c r="F292" s="38">
        <f t="shared" ref="F292:F331" si="6">C292+D292+E292</f>
        <v>274</v>
      </c>
      <c r="G292" s="38"/>
    </row>
    <row r="293" spans="1:7">
      <c r="A293" s="7">
        <v>3</v>
      </c>
      <c r="B293" s="38" t="s">
        <v>2408</v>
      </c>
      <c r="C293" s="39">
        <v>93</v>
      </c>
      <c r="D293" s="39">
        <v>80</v>
      </c>
      <c r="E293" s="39">
        <v>95</v>
      </c>
      <c r="F293" s="38">
        <f t="shared" si="6"/>
        <v>268</v>
      </c>
      <c r="G293" s="38"/>
    </row>
    <row r="294" spans="1:7">
      <c r="A294" s="7">
        <v>4</v>
      </c>
      <c r="B294" s="38" t="s">
        <v>2409</v>
      </c>
      <c r="C294" s="39">
        <v>89</v>
      </c>
      <c r="D294" s="39">
        <v>74</v>
      </c>
      <c r="E294" s="39">
        <v>82</v>
      </c>
      <c r="F294" s="38">
        <f t="shared" si="6"/>
        <v>245</v>
      </c>
      <c r="G294" s="38"/>
    </row>
    <row r="295" spans="1:7">
      <c r="A295" s="7">
        <v>5</v>
      </c>
      <c r="B295" s="38" t="s">
        <v>2410</v>
      </c>
      <c r="C295" s="39">
        <v>99</v>
      </c>
      <c r="D295" s="39">
        <v>97</v>
      </c>
      <c r="E295" s="39">
        <v>94.5</v>
      </c>
      <c r="F295" s="38">
        <f t="shared" si="6"/>
        <v>290.5</v>
      </c>
      <c r="G295" s="38"/>
    </row>
    <row r="296" spans="1:7">
      <c r="A296" s="7">
        <v>6</v>
      </c>
      <c r="B296" s="38" t="s">
        <v>2411</v>
      </c>
      <c r="C296" s="39">
        <v>94</v>
      </c>
      <c r="D296" s="39">
        <v>88.5</v>
      </c>
      <c r="E296" s="39">
        <v>77.5</v>
      </c>
      <c r="F296" s="38">
        <f t="shared" si="6"/>
        <v>260</v>
      </c>
      <c r="G296" s="38"/>
    </row>
    <row r="297" spans="1:7">
      <c r="A297" s="7">
        <v>7</v>
      </c>
      <c r="B297" s="38" t="s">
        <v>2412</v>
      </c>
      <c r="C297" s="39">
        <v>85</v>
      </c>
      <c r="D297" s="39">
        <v>21.5</v>
      </c>
      <c r="E297" s="39">
        <v>41.5</v>
      </c>
      <c r="F297" s="38">
        <f t="shared" si="6"/>
        <v>148</v>
      </c>
      <c r="G297" s="38"/>
    </row>
    <row r="298" spans="1:7">
      <c r="A298" s="7">
        <v>8</v>
      </c>
      <c r="B298" s="38" t="s">
        <v>2413</v>
      </c>
      <c r="C298" s="39">
        <v>86.5</v>
      </c>
      <c r="D298" s="39">
        <v>70.5</v>
      </c>
      <c r="E298" s="39">
        <v>53.5</v>
      </c>
      <c r="F298" s="38">
        <f t="shared" si="6"/>
        <v>210.5</v>
      </c>
      <c r="G298" s="38"/>
    </row>
    <row r="299" spans="1:7">
      <c r="A299" s="7">
        <v>9</v>
      </c>
      <c r="B299" s="38" t="s">
        <v>2414</v>
      </c>
      <c r="C299" s="39">
        <v>92.5</v>
      </c>
      <c r="D299" s="39">
        <v>76</v>
      </c>
      <c r="E299" s="39">
        <v>62</v>
      </c>
      <c r="F299" s="38">
        <f t="shared" si="6"/>
        <v>230.5</v>
      </c>
      <c r="G299" s="38"/>
    </row>
    <row r="300" spans="1:7">
      <c r="A300" s="7">
        <v>10</v>
      </c>
      <c r="B300" s="38" t="s">
        <v>2415</v>
      </c>
      <c r="C300" s="39">
        <v>84.5</v>
      </c>
      <c r="D300" s="39">
        <v>77</v>
      </c>
      <c r="E300" s="39">
        <v>55.5</v>
      </c>
      <c r="F300" s="38">
        <f t="shared" si="6"/>
        <v>217</v>
      </c>
      <c r="G300" s="38"/>
    </row>
    <row r="301" spans="1:7">
      <c r="A301" s="7">
        <v>11</v>
      </c>
      <c r="B301" s="38" t="s">
        <v>2416</v>
      </c>
      <c r="C301" s="39">
        <v>89.5</v>
      </c>
      <c r="D301" s="66">
        <v>64</v>
      </c>
      <c r="E301" s="39">
        <v>50.5</v>
      </c>
      <c r="F301" s="38">
        <f t="shared" si="6"/>
        <v>204</v>
      </c>
      <c r="G301" s="38"/>
    </row>
    <row r="302" spans="1:7">
      <c r="A302" s="7">
        <v>12</v>
      </c>
      <c r="B302" s="38" t="s">
        <v>2417</v>
      </c>
      <c r="C302" s="39">
        <v>89.5</v>
      </c>
      <c r="D302" s="39">
        <v>50</v>
      </c>
      <c r="E302" s="39">
        <v>62</v>
      </c>
      <c r="F302" s="38">
        <f t="shared" si="6"/>
        <v>201.5</v>
      </c>
      <c r="G302" s="38"/>
    </row>
    <row r="303" spans="1:7">
      <c r="A303" s="7">
        <v>13</v>
      </c>
      <c r="B303" s="38" t="s">
        <v>2418</v>
      </c>
      <c r="C303" s="39">
        <v>95</v>
      </c>
      <c r="D303" s="39">
        <v>90</v>
      </c>
      <c r="E303" s="39">
        <v>99.5</v>
      </c>
      <c r="F303" s="38">
        <f t="shared" si="6"/>
        <v>284.5</v>
      </c>
      <c r="G303" s="38"/>
    </row>
    <row r="304" spans="1:7">
      <c r="A304" s="7">
        <v>14</v>
      </c>
      <c r="B304" s="38" t="s">
        <v>2419</v>
      </c>
      <c r="C304" s="39">
        <v>90.5</v>
      </c>
      <c r="D304" s="39">
        <v>52</v>
      </c>
      <c r="E304" s="39">
        <v>69.5</v>
      </c>
      <c r="F304" s="38">
        <f t="shared" si="6"/>
        <v>212</v>
      </c>
      <c r="G304" s="38"/>
    </row>
    <row r="305" spans="1:7">
      <c r="A305" s="7">
        <v>15</v>
      </c>
      <c r="B305" s="38" t="s">
        <v>2420</v>
      </c>
      <c r="C305" s="39">
        <v>86.5</v>
      </c>
      <c r="D305" s="39">
        <v>68.5</v>
      </c>
      <c r="E305" s="39">
        <v>51.5</v>
      </c>
      <c r="F305" s="38">
        <f t="shared" si="6"/>
        <v>206.5</v>
      </c>
      <c r="G305" s="38"/>
    </row>
    <row r="306" spans="1:7">
      <c r="A306" s="7">
        <v>16</v>
      </c>
      <c r="B306" s="38" t="s">
        <v>2421</v>
      </c>
      <c r="C306" s="39">
        <v>93</v>
      </c>
      <c r="D306" s="39">
        <v>79.5</v>
      </c>
      <c r="E306" s="39">
        <v>86.5</v>
      </c>
      <c r="F306" s="38">
        <f t="shared" si="6"/>
        <v>259</v>
      </c>
      <c r="G306" s="38"/>
    </row>
    <row r="307" spans="1:7">
      <c r="A307" s="7">
        <v>17</v>
      </c>
      <c r="B307" s="38" t="s">
        <v>2422</v>
      </c>
      <c r="C307" s="39">
        <v>94</v>
      </c>
      <c r="D307" s="39">
        <v>71.5</v>
      </c>
      <c r="E307" s="39">
        <v>73</v>
      </c>
      <c r="F307" s="38">
        <f t="shared" si="6"/>
        <v>238.5</v>
      </c>
      <c r="G307" s="38"/>
    </row>
    <row r="308" spans="1:7">
      <c r="A308" s="7">
        <v>18</v>
      </c>
      <c r="B308" s="38" t="s">
        <v>2423</v>
      </c>
      <c r="C308" s="39">
        <v>87.5</v>
      </c>
      <c r="D308" s="39">
        <v>70.5</v>
      </c>
      <c r="E308" s="39">
        <v>61</v>
      </c>
      <c r="F308" s="38">
        <f t="shared" si="6"/>
        <v>219</v>
      </c>
      <c r="G308" s="38"/>
    </row>
    <row r="309" spans="1:7">
      <c r="A309" s="7">
        <v>19</v>
      </c>
      <c r="B309" s="38" t="s">
        <v>2424</v>
      </c>
      <c r="C309" s="39">
        <v>94</v>
      </c>
      <c r="D309" s="39">
        <v>88.5</v>
      </c>
      <c r="E309" s="39">
        <v>96</v>
      </c>
      <c r="F309" s="38">
        <f t="shared" si="6"/>
        <v>278.5</v>
      </c>
      <c r="G309" s="38"/>
    </row>
    <row r="310" spans="1:7">
      <c r="A310" s="7">
        <v>20</v>
      </c>
      <c r="B310" s="38" t="s">
        <v>2425</v>
      </c>
      <c r="C310" s="39">
        <v>93.5</v>
      </c>
      <c r="D310" s="39">
        <v>95</v>
      </c>
      <c r="E310" s="39">
        <v>85.5</v>
      </c>
      <c r="F310" s="38">
        <f t="shared" si="6"/>
        <v>274</v>
      </c>
      <c r="G310" s="38"/>
    </row>
    <row r="311" spans="1:7">
      <c r="A311" s="7">
        <v>21</v>
      </c>
      <c r="B311" s="38" t="s">
        <v>2426</v>
      </c>
      <c r="C311" s="39">
        <v>82.5</v>
      </c>
      <c r="D311" s="39">
        <v>4</v>
      </c>
      <c r="E311" s="39">
        <v>34</v>
      </c>
      <c r="F311" s="38">
        <f t="shared" si="6"/>
        <v>120.5</v>
      </c>
      <c r="G311" s="38"/>
    </row>
    <row r="312" spans="1:7">
      <c r="A312" s="7">
        <v>22</v>
      </c>
      <c r="B312" s="38" t="s">
        <v>2427</v>
      </c>
      <c r="C312" s="39">
        <v>89</v>
      </c>
      <c r="D312" s="39">
        <v>73</v>
      </c>
      <c r="E312" s="39">
        <v>80.5</v>
      </c>
      <c r="F312" s="38">
        <f t="shared" si="6"/>
        <v>242.5</v>
      </c>
      <c r="G312" s="38"/>
    </row>
    <row r="313" spans="1:7">
      <c r="A313" s="7">
        <v>23</v>
      </c>
      <c r="B313" s="38" t="s">
        <v>2428</v>
      </c>
      <c r="C313" s="39">
        <v>92.5</v>
      </c>
      <c r="D313" s="39">
        <v>90</v>
      </c>
      <c r="E313" s="39">
        <v>83.5</v>
      </c>
      <c r="F313" s="38">
        <f t="shared" si="6"/>
        <v>266</v>
      </c>
      <c r="G313" s="38"/>
    </row>
    <row r="314" spans="1:7">
      <c r="A314" s="7">
        <v>24</v>
      </c>
      <c r="B314" s="38" t="s">
        <v>2429</v>
      </c>
      <c r="C314" s="39">
        <v>91.5</v>
      </c>
      <c r="D314" s="39">
        <v>90.5</v>
      </c>
      <c r="E314" s="39">
        <v>66</v>
      </c>
      <c r="F314" s="38">
        <f t="shared" si="6"/>
        <v>248</v>
      </c>
      <c r="G314" s="38"/>
    </row>
    <row r="315" spans="1:7">
      <c r="A315" s="7">
        <v>25</v>
      </c>
      <c r="B315" s="38" t="s">
        <v>2430</v>
      </c>
      <c r="C315" s="39">
        <v>94</v>
      </c>
      <c r="D315" s="39">
        <v>81</v>
      </c>
      <c r="E315" s="39">
        <v>88</v>
      </c>
      <c r="F315" s="38">
        <f t="shared" si="6"/>
        <v>263</v>
      </c>
      <c r="G315" s="38"/>
    </row>
    <row r="316" spans="1:7">
      <c r="A316" s="7">
        <v>26</v>
      </c>
      <c r="B316" s="38" t="s">
        <v>2431</v>
      </c>
      <c r="C316" s="39">
        <v>91</v>
      </c>
      <c r="D316" s="39">
        <v>74</v>
      </c>
      <c r="E316" s="39">
        <v>69.5</v>
      </c>
      <c r="F316" s="38">
        <f t="shared" si="6"/>
        <v>234.5</v>
      </c>
      <c r="G316" s="38"/>
    </row>
    <row r="317" spans="1:7">
      <c r="A317" s="7">
        <v>27</v>
      </c>
      <c r="B317" s="38" t="s">
        <v>2432</v>
      </c>
      <c r="C317" s="39">
        <v>92.5</v>
      </c>
      <c r="D317" s="39">
        <v>89.5</v>
      </c>
      <c r="E317" s="39">
        <v>91.5</v>
      </c>
      <c r="F317" s="38">
        <f t="shared" si="6"/>
        <v>273.5</v>
      </c>
      <c r="G317" s="38"/>
    </row>
    <row r="318" spans="1:7">
      <c r="A318" s="7">
        <v>28</v>
      </c>
      <c r="B318" s="38" t="s">
        <v>2433</v>
      </c>
      <c r="C318" s="39">
        <v>91</v>
      </c>
      <c r="D318" s="39">
        <v>92.5</v>
      </c>
      <c r="E318" s="39">
        <v>94.5</v>
      </c>
      <c r="F318" s="38">
        <f t="shared" si="6"/>
        <v>278</v>
      </c>
      <c r="G318" s="38"/>
    </row>
    <row r="319" spans="1:7">
      <c r="A319" s="7">
        <v>29</v>
      </c>
      <c r="B319" s="38" t="s">
        <v>2434</v>
      </c>
      <c r="C319" s="39">
        <v>94.5</v>
      </c>
      <c r="D319" s="39">
        <v>85.5</v>
      </c>
      <c r="E319" s="39">
        <v>89.5</v>
      </c>
      <c r="F319" s="38">
        <f t="shared" si="6"/>
        <v>269.5</v>
      </c>
      <c r="G319" s="38"/>
    </row>
    <row r="320" spans="1:7">
      <c r="A320" s="7">
        <v>30</v>
      </c>
      <c r="B320" s="38" t="s">
        <v>2435</v>
      </c>
      <c r="C320" s="39">
        <v>84</v>
      </c>
      <c r="D320" s="39">
        <v>76</v>
      </c>
      <c r="E320" s="39">
        <v>89.5</v>
      </c>
      <c r="F320" s="38">
        <f t="shared" si="6"/>
        <v>249.5</v>
      </c>
      <c r="G320" s="38"/>
    </row>
    <row r="321" spans="1:7">
      <c r="A321" s="7">
        <v>31</v>
      </c>
      <c r="B321" s="38" t="s">
        <v>2436</v>
      </c>
      <c r="C321" s="39">
        <v>91</v>
      </c>
      <c r="D321" s="39">
        <v>54</v>
      </c>
      <c r="E321" s="39">
        <v>42</v>
      </c>
      <c r="F321" s="38">
        <f t="shared" si="6"/>
        <v>187</v>
      </c>
      <c r="G321" s="38"/>
    </row>
    <row r="322" spans="1:7">
      <c r="A322" s="7">
        <v>32</v>
      </c>
      <c r="B322" s="38" t="s">
        <v>2437</v>
      </c>
      <c r="C322" s="39">
        <v>88</v>
      </c>
      <c r="D322" s="39">
        <v>65</v>
      </c>
      <c r="E322" s="39">
        <v>84</v>
      </c>
      <c r="F322" s="38">
        <f t="shared" si="6"/>
        <v>237</v>
      </c>
      <c r="G322" s="38"/>
    </row>
    <row r="323" spans="1:7">
      <c r="A323" s="7">
        <v>33</v>
      </c>
      <c r="B323" s="38" t="s">
        <v>2438</v>
      </c>
      <c r="C323" s="39">
        <v>94</v>
      </c>
      <c r="D323" s="39">
        <v>90</v>
      </c>
      <c r="E323" s="39">
        <v>82</v>
      </c>
      <c r="F323" s="38">
        <f t="shared" si="6"/>
        <v>266</v>
      </c>
      <c r="G323" s="38"/>
    </row>
    <row r="324" spans="1:7">
      <c r="A324" s="7">
        <v>34</v>
      </c>
      <c r="B324" s="38" t="s">
        <v>2439</v>
      </c>
      <c r="C324" s="39">
        <v>100</v>
      </c>
      <c r="D324" s="39">
        <v>98</v>
      </c>
      <c r="E324" s="39">
        <v>95.5</v>
      </c>
      <c r="F324" s="38">
        <f t="shared" si="6"/>
        <v>293.5</v>
      </c>
      <c r="G324" s="38"/>
    </row>
    <row r="325" spans="1:7">
      <c r="A325" s="7">
        <v>35</v>
      </c>
      <c r="B325" s="38" t="s">
        <v>2440</v>
      </c>
      <c r="C325" s="39">
        <v>94</v>
      </c>
      <c r="D325" s="39">
        <v>87.5</v>
      </c>
      <c r="E325" s="39">
        <v>79</v>
      </c>
      <c r="F325" s="38">
        <f t="shared" si="6"/>
        <v>260.5</v>
      </c>
      <c r="G325" s="38"/>
    </row>
    <row r="326" spans="1:7">
      <c r="A326" s="7">
        <v>36</v>
      </c>
      <c r="B326" s="38" t="s">
        <v>2441</v>
      </c>
      <c r="C326" s="39">
        <v>98.5</v>
      </c>
      <c r="D326" s="39">
        <v>91.5</v>
      </c>
      <c r="E326" s="39">
        <v>89.5</v>
      </c>
      <c r="F326" s="38">
        <f t="shared" si="6"/>
        <v>279.5</v>
      </c>
      <c r="G326" s="38"/>
    </row>
    <row r="327" spans="1:7">
      <c r="A327" s="7">
        <v>37</v>
      </c>
      <c r="B327" s="38" t="s">
        <v>2442</v>
      </c>
      <c r="C327" s="39">
        <v>95.5</v>
      </c>
      <c r="D327" s="39">
        <v>77</v>
      </c>
      <c r="E327" s="39">
        <v>100</v>
      </c>
      <c r="F327" s="38">
        <f t="shared" si="6"/>
        <v>272.5</v>
      </c>
      <c r="G327" s="38"/>
    </row>
    <row r="328" ht="14.25" spans="1:7">
      <c r="A328" s="7">
        <v>38</v>
      </c>
      <c r="B328" s="68" t="s">
        <v>2443</v>
      </c>
      <c r="C328" s="39">
        <v>80</v>
      </c>
      <c r="D328" s="39">
        <v>24</v>
      </c>
      <c r="E328" s="39">
        <v>56</v>
      </c>
      <c r="F328" s="38">
        <f t="shared" si="6"/>
        <v>160</v>
      </c>
      <c r="G328" s="38"/>
    </row>
    <row r="329" ht="17.25" spans="1:7">
      <c r="A329" s="7">
        <v>39</v>
      </c>
      <c r="B329" s="47" t="s">
        <v>2444</v>
      </c>
      <c r="C329" s="39">
        <v>86.5</v>
      </c>
      <c r="D329" s="39">
        <v>34</v>
      </c>
      <c r="E329" s="39">
        <v>57.5</v>
      </c>
      <c r="F329" s="38">
        <f t="shared" si="6"/>
        <v>178</v>
      </c>
      <c r="G329" s="38"/>
    </row>
    <row r="330" ht="17.25" spans="1:7">
      <c r="A330" s="7">
        <v>40</v>
      </c>
      <c r="B330" s="47" t="s">
        <v>2445</v>
      </c>
      <c r="C330" s="39">
        <v>92</v>
      </c>
      <c r="D330" s="39">
        <v>31</v>
      </c>
      <c r="E330" s="39">
        <v>36</v>
      </c>
      <c r="F330" s="38">
        <f t="shared" si="6"/>
        <v>159</v>
      </c>
      <c r="G330" s="38"/>
    </row>
    <row r="331" ht="17.25" spans="1:7">
      <c r="A331" s="7">
        <v>41</v>
      </c>
      <c r="B331" s="47" t="s">
        <v>2446</v>
      </c>
      <c r="C331" s="39">
        <v>89</v>
      </c>
      <c r="D331" s="39">
        <v>60</v>
      </c>
      <c r="E331" s="39">
        <v>81.5</v>
      </c>
      <c r="F331" s="38">
        <f t="shared" si="6"/>
        <v>230.5</v>
      </c>
      <c r="G331" s="38"/>
    </row>
    <row r="332" ht="17.25" spans="1:7">
      <c r="A332" s="7">
        <v>42</v>
      </c>
      <c r="B332" s="47"/>
      <c r="C332" s="39"/>
      <c r="D332" s="39"/>
      <c r="E332" s="39"/>
      <c r="F332" s="38"/>
      <c r="G332" s="38"/>
    </row>
    <row r="333" ht="17.25" spans="1:7">
      <c r="A333" s="7">
        <v>43</v>
      </c>
      <c r="B333" s="47"/>
      <c r="C333" s="39"/>
      <c r="D333" s="39"/>
      <c r="E333" s="39"/>
      <c r="F333" s="38"/>
      <c r="G333" s="38"/>
    </row>
    <row r="334" ht="17.25" spans="1:7">
      <c r="A334" s="7">
        <v>44</v>
      </c>
      <c r="B334" s="47"/>
      <c r="C334" s="39"/>
      <c r="D334" s="39"/>
      <c r="E334" s="39"/>
      <c r="F334" s="38"/>
      <c r="G334" s="38"/>
    </row>
    <row r="335" ht="17.25" spans="1:7">
      <c r="A335" s="7">
        <v>45</v>
      </c>
      <c r="B335" s="47"/>
      <c r="C335" s="39"/>
      <c r="D335" s="39"/>
      <c r="E335" s="39"/>
      <c r="F335" s="38"/>
      <c r="G335" s="38"/>
    </row>
    <row r="336" ht="17.25" spans="1:7">
      <c r="A336" s="46" t="s">
        <v>90</v>
      </c>
      <c r="B336" s="47"/>
      <c r="C336" s="7">
        <f>SUM(C291:C335)</f>
        <v>3736</v>
      </c>
      <c r="D336" s="7">
        <f>SUM(D291:D335)</f>
        <v>2977.5</v>
      </c>
      <c r="E336" s="7">
        <f>SUM(E291:E335)</f>
        <v>3071</v>
      </c>
      <c r="F336" s="7"/>
      <c r="G336" s="38"/>
    </row>
    <row r="337" ht="17.25" spans="1:7">
      <c r="A337" s="48" t="s">
        <v>91</v>
      </c>
      <c r="B337" s="49"/>
      <c r="C337" s="50">
        <f>AVERAGE(C291:C335)</f>
        <v>91.1219512195122</v>
      </c>
      <c r="D337" s="50">
        <f>AVERAGE(D291:D335)</f>
        <v>72.6219512195122</v>
      </c>
      <c r="E337" s="50">
        <f>AVERAGE(E291:E335)</f>
        <v>74.9024390243903</v>
      </c>
      <c r="F337" s="50">
        <f>AVERAGE(F291:F335)</f>
        <v>238.646341463415</v>
      </c>
      <c r="G337" s="38"/>
    </row>
    <row r="338" ht="17.25" spans="1:7">
      <c r="A338" s="51" t="s">
        <v>200</v>
      </c>
      <c r="B338" s="49"/>
      <c r="C338" s="52">
        <f>COUNTIFS(C291:C335,"&gt;=80")</f>
        <v>41</v>
      </c>
      <c r="D338" s="52">
        <f>COUNTIFS(D291:D335,"&gt;=80")</f>
        <v>18</v>
      </c>
      <c r="E338" s="52">
        <f>COUNTIFS(E291:E335,"&gt;=80")</f>
        <v>22</v>
      </c>
      <c r="F338" s="52">
        <f>COUNTIFS(F287:F335,"&gt;=85")</f>
        <v>41</v>
      </c>
      <c r="G338" s="38"/>
    </row>
    <row r="339" ht="17.25" spans="1:7">
      <c r="A339" s="51" t="s">
        <v>1928</v>
      </c>
      <c r="B339" s="49"/>
      <c r="C339" s="52">
        <f>COUNTIFS(C291:C335,"&gt;=70",C291:C335,"&lt;80")</f>
        <v>0</v>
      </c>
      <c r="D339" s="52">
        <f>COUNTIFS(D291:D335,"&gt;=70",D291:D335,"&lt;80")</f>
        <v>11</v>
      </c>
      <c r="E339" s="52">
        <f>COUNTIFS(E291:E335,"&gt;=70",E291:E335,"&lt;80")</f>
        <v>3</v>
      </c>
      <c r="F339" s="52">
        <f>COUNTIFS(F291:F335,"&gt;=75",F291:F335,"&lt;85")</f>
        <v>0</v>
      </c>
      <c r="G339" s="38"/>
    </row>
    <row r="340" ht="17.25" spans="1:7">
      <c r="A340" s="51" t="s">
        <v>1929</v>
      </c>
      <c r="B340" s="49"/>
      <c r="C340" s="52">
        <f>COUNTIFS(C291:C335,"&gt;=60",C291:C335,"&lt;70")</f>
        <v>0</v>
      </c>
      <c r="D340" s="52">
        <f>COUNTIFS(D291:D335,"&gt;=60",D291:D335,"&lt;70")</f>
        <v>4</v>
      </c>
      <c r="E340" s="52">
        <f>COUNTIFS(E291:E335,"&gt;=60",E291:E335,"&lt;70")</f>
        <v>6</v>
      </c>
      <c r="F340" s="52">
        <f>COUNTIFS(F291:F335,"&gt;=60",F291:F335,"&lt;75")</f>
        <v>0</v>
      </c>
      <c r="G340" s="38"/>
    </row>
    <row r="341" ht="17.25" spans="1:7">
      <c r="A341" s="48" t="s">
        <v>1577</v>
      </c>
      <c r="B341" s="49"/>
      <c r="C341" s="52">
        <f>COUNTIFS(C291:C335,"&lt;60")</f>
        <v>0</v>
      </c>
      <c r="D341" s="52">
        <f>COUNTIFS(D291:D335,"&lt;60")</f>
        <v>8</v>
      </c>
      <c r="E341" s="52">
        <f>COUNTIFS(E291:E335,"&lt;60")</f>
        <v>10</v>
      </c>
      <c r="F341" s="52">
        <f>COUNTIFS(F289:F335,"&lt;60")</f>
        <v>0</v>
      </c>
      <c r="G341" s="38"/>
    </row>
    <row r="342" ht="17.25" spans="1:7">
      <c r="A342" s="46" t="s">
        <v>96</v>
      </c>
      <c r="B342" s="47"/>
      <c r="C342" s="53">
        <f>C338/SUM(C338:C341)</f>
        <v>1</v>
      </c>
      <c r="D342" s="53">
        <f>D338/SUM(D338:D341)</f>
        <v>0.439024390243903</v>
      </c>
      <c r="E342" s="53">
        <f>E338/SUM(E338:E341)</f>
        <v>0.536585365853659</v>
      </c>
      <c r="F342" s="53">
        <f>F338/SUM(F338:F341)</f>
        <v>1</v>
      </c>
      <c r="G342" s="38"/>
    </row>
    <row r="343" ht="17.25" spans="1:7">
      <c r="A343" s="48" t="s">
        <v>97</v>
      </c>
      <c r="B343" s="49"/>
      <c r="C343" s="53">
        <f>SUM(C338:C340)/SUM(C338:C341)</f>
        <v>1</v>
      </c>
      <c r="D343" s="53">
        <f>SUM(D338:D340)/SUM(D338:D341)</f>
        <v>0.804878048780488</v>
      </c>
      <c r="E343" s="53">
        <f>SUM(E338:E340)/SUM(E338:E341)</f>
        <v>0.75609756097561</v>
      </c>
      <c r="F343" s="53"/>
      <c r="G343" s="38"/>
    </row>
    <row r="344" ht="17.25" spans="1:7">
      <c r="A344" s="48" t="s">
        <v>98</v>
      </c>
      <c r="B344" s="49"/>
      <c r="C344" s="21">
        <f>STDEV(C291:C335)</f>
        <v>4.45502593680003</v>
      </c>
      <c r="D344" s="21">
        <f>STDEV(D291:D335)</f>
        <v>22.8669468031384</v>
      </c>
      <c r="E344" s="21">
        <f>STDEV(E291:E335)</f>
        <v>18.9176569347908</v>
      </c>
      <c r="F344" s="21">
        <f>STDEV(F289:F335)</f>
        <v>42.8154825825949</v>
      </c>
      <c r="G344" s="38"/>
    </row>
    <row r="345" ht="17.25" spans="1:7">
      <c r="A345" s="55"/>
      <c r="B345" s="55"/>
      <c r="C345" s="56"/>
      <c r="D345" s="56"/>
      <c r="E345" s="35"/>
      <c r="G345" s="70"/>
    </row>
    <row r="346" spans="1:7">
      <c r="A346" s="35"/>
      <c r="B346" s="35"/>
      <c r="C346" s="35"/>
      <c r="D346" s="35"/>
      <c r="E346" s="35"/>
      <c r="F346" s="35"/>
      <c r="G346" s="70"/>
    </row>
    <row r="347" ht="18.75" spans="1:6">
      <c r="A347" s="35"/>
      <c r="B347" s="36" t="s">
        <v>2447</v>
      </c>
      <c r="C347" s="36"/>
      <c r="D347" s="36"/>
      <c r="E347" s="36"/>
      <c r="F347" s="35"/>
    </row>
    <row r="348" spans="1:7">
      <c r="A348" s="7" t="s">
        <v>245</v>
      </c>
      <c r="B348" s="37" t="s">
        <v>246</v>
      </c>
      <c r="C348" s="38" t="s">
        <v>247</v>
      </c>
      <c r="D348" s="38" t="s">
        <v>248</v>
      </c>
      <c r="E348" s="38" t="s">
        <v>249</v>
      </c>
      <c r="F348" s="38" t="s">
        <v>250</v>
      </c>
      <c r="G348" s="38" t="s">
        <v>647</v>
      </c>
    </row>
    <row r="349" spans="1:7">
      <c r="A349" s="7">
        <v>1</v>
      </c>
      <c r="B349" s="38"/>
      <c r="C349" s="39"/>
      <c r="D349" s="39"/>
      <c r="E349" s="39"/>
      <c r="F349" s="39"/>
      <c r="G349" s="38"/>
    </row>
    <row r="350" spans="1:7">
      <c r="A350" s="7">
        <v>2</v>
      </c>
      <c r="B350" s="38"/>
      <c r="C350" s="39"/>
      <c r="D350" s="39"/>
      <c r="E350" s="39"/>
      <c r="F350" s="39"/>
      <c r="G350" s="38"/>
    </row>
    <row r="351" spans="1:7">
      <c r="A351" s="7">
        <v>3</v>
      </c>
      <c r="B351" s="38"/>
      <c r="C351" s="39"/>
      <c r="D351" s="39"/>
      <c r="E351" s="39"/>
      <c r="F351" s="39"/>
      <c r="G351" s="38"/>
    </row>
    <row r="352" spans="1:7">
      <c r="A352" s="7">
        <v>4</v>
      </c>
      <c r="B352" s="38"/>
      <c r="C352" s="39"/>
      <c r="D352" s="39"/>
      <c r="E352" s="39"/>
      <c r="F352" s="39"/>
      <c r="G352" s="38"/>
    </row>
    <row r="353" spans="1:7">
      <c r="A353" s="7">
        <v>5</v>
      </c>
      <c r="B353" s="38"/>
      <c r="C353" s="39"/>
      <c r="D353" s="39"/>
      <c r="E353" s="39"/>
      <c r="F353" s="39"/>
      <c r="G353" s="38"/>
    </row>
    <row r="354" spans="1:7">
      <c r="A354" s="7">
        <v>6</v>
      </c>
      <c r="B354" s="38"/>
      <c r="C354" s="39"/>
      <c r="D354" s="39"/>
      <c r="E354" s="39"/>
      <c r="F354" s="39"/>
      <c r="G354" s="38"/>
    </row>
    <row r="355" spans="1:7">
      <c r="A355" s="7">
        <v>7</v>
      </c>
      <c r="B355" s="38"/>
      <c r="C355" s="39"/>
      <c r="D355" s="39"/>
      <c r="E355" s="39"/>
      <c r="F355" s="39"/>
      <c r="G355" s="38"/>
    </row>
    <row r="356" spans="1:7">
      <c r="A356" s="7">
        <v>8</v>
      </c>
      <c r="B356" s="38"/>
      <c r="C356" s="39"/>
      <c r="D356" s="39"/>
      <c r="E356" s="39"/>
      <c r="F356" s="39"/>
      <c r="G356" s="38"/>
    </row>
    <row r="357" spans="1:7">
      <c r="A357" s="7">
        <v>9</v>
      </c>
      <c r="B357" s="38"/>
      <c r="C357" s="39"/>
      <c r="D357" s="39"/>
      <c r="E357" s="39"/>
      <c r="F357" s="39"/>
      <c r="G357" s="38"/>
    </row>
    <row r="358" spans="1:7">
      <c r="A358" s="7">
        <v>10</v>
      </c>
      <c r="B358" s="38"/>
      <c r="C358" s="39"/>
      <c r="D358" s="39"/>
      <c r="E358" s="39"/>
      <c r="F358" s="39"/>
      <c r="G358" s="38"/>
    </row>
    <row r="359" spans="1:7">
      <c r="A359" s="7">
        <v>11</v>
      </c>
      <c r="B359" s="38"/>
      <c r="C359" s="39"/>
      <c r="D359" s="39"/>
      <c r="E359" s="39"/>
      <c r="F359" s="39"/>
      <c r="G359" s="38"/>
    </row>
    <row r="360" spans="1:7">
      <c r="A360" s="7">
        <v>12</v>
      </c>
      <c r="B360" s="38"/>
      <c r="C360" s="39"/>
      <c r="D360" s="39"/>
      <c r="E360" s="39"/>
      <c r="F360" s="39"/>
      <c r="G360" s="38"/>
    </row>
    <row r="361" spans="1:7">
      <c r="A361" s="7">
        <v>13</v>
      </c>
      <c r="B361" s="38"/>
      <c r="C361" s="39"/>
      <c r="D361" s="39"/>
      <c r="E361" s="39"/>
      <c r="F361" s="39"/>
      <c r="G361" s="38"/>
    </row>
    <row r="362" spans="1:7">
      <c r="A362" s="7">
        <v>14</v>
      </c>
      <c r="B362" s="38"/>
      <c r="C362" s="39"/>
      <c r="D362" s="39"/>
      <c r="E362" s="39"/>
      <c r="F362" s="39"/>
      <c r="G362" s="38"/>
    </row>
    <row r="363" spans="1:7">
      <c r="A363" s="7">
        <v>15</v>
      </c>
      <c r="B363" s="38"/>
      <c r="C363" s="39"/>
      <c r="D363" s="39"/>
      <c r="E363" s="39"/>
      <c r="F363" s="39"/>
      <c r="G363" s="38"/>
    </row>
    <row r="364" spans="1:7">
      <c r="A364" s="7">
        <v>16</v>
      </c>
      <c r="B364" s="38"/>
      <c r="C364" s="39"/>
      <c r="D364" s="39"/>
      <c r="E364" s="39"/>
      <c r="F364" s="39"/>
      <c r="G364" s="38"/>
    </row>
    <row r="365" spans="1:7">
      <c r="A365" s="7">
        <v>17</v>
      </c>
      <c r="B365" s="38"/>
      <c r="C365" s="39"/>
      <c r="D365" s="39"/>
      <c r="E365" s="39"/>
      <c r="F365" s="39"/>
      <c r="G365" s="38"/>
    </row>
    <row r="366" spans="1:7">
      <c r="A366" s="7">
        <v>18</v>
      </c>
      <c r="B366" s="38"/>
      <c r="C366" s="39"/>
      <c r="D366" s="39"/>
      <c r="E366" s="39"/>
      <c r="F366" s="39"/>
      <c r="G366" s="38"/>
    </row>
    <row r="367" spans="1:7">
      <c r="A367" s="7">
        <v>19</v>
      </c>
      <c r="B367" s="38"/>
      <c r="C367" s="39"/>
      <c r="D367" s="39"/>
      <c r="E367" s="39"/>
      <c r="F367" s="39"/>
      <c r="G367" s="38"/>
    </row>
    <row r="368" spans="1:7">
      <c r="A368" s="7">
        <v>20</v>
      </c>
      <c r="B368" s="38"/>
      <c r="C368" s="39"/>
      <c r="D368" s="39"/>
      <c r="E368" s="39"/>
      <c r="F368" s="39"/>
      <c r="G368" s="38"/>
    </row>
    <row r="369" spans="1:7">
      <c r="A369" s="7">
        <v>21</v>
      </c>
      <c r="B369" s="38"/>
      <c r="C369" s="39"/>
      <c r="D369" s="39"/>
      <c r="E369" s="39"/>
      <c r="F369" s="39"/>
      <c r="G369" s="38"/>
    </row>
    <row r="370" spans="1:7">
      <c r="A370" s="7">
        <v>22</v>
      </c>
      <c r="B370" s="38"/>
      <c r="C370" s="39"/>
      <c r="D370" s="39"/>
      <c r="E370" s="39"/>
      <c r="F370" s="39"/>
      <c r="G370" s="38"/>
    </row>
    <row r="371" spans="1:7">
      <c r="A371" s="7">
        <v>23</v>
      </c>
      <c r="B371" s="38"/>
      <c r="C371" s="39"/>
      <c r="D371" s="39"/>
      <c r="E371" s="39"/>
      <c r="F371" s="39"/>
      <c r="G371" s="38"/>
    </row>
    <row r="372" spans="1:7">
      <c r="A372" s="7">
        <v>24</v>
      </c>
      <c r="B372" s="38"/>
      <c r="C372" s="39"/>
      <c r="D372" s="39"/>
      <c r="E372" s="39"/>
      <c r="F372" s="39"/>
      <c r="G372" s="38"/>
    </row>
    <row r="373" spans="1:7">
      <c r="A373" s="7">
        <v>25</v>
      </c>
      <c r="B373" s="38"/>
      <c r="C373" s="39"/>
      <c r="D373" s="39"/>
      <c r="E373" s="39"/>
      <c r="F373" s="39"/>
      <c r="G373" s="38"/>
    </row>
    <row r="374" spans="1:7">
      <c r="A374" s="7">
        <v>26</v>
      </c>
      <c r="B374" s="38"/>
      <c r="C374" s="39"/>
      <c r="D374" s="39"/>
      <c r="E374" s="39"/>
      <c r="F374" s="39"/>
      <c r="G374" s="38"/>
    </row>
    <row r="375" spans="1:7">
      <c r="A375" s="7">
        <v>27</v>
      </c>
      <c r="B375" s="38"/>
      <c r="C375" s="39"/>
      <c r="D375" s="39"/>
      <c r="E375" s="39"/>
      <c r="F375" s="39"/>
      <c r="G375" s="38"/>
    </row>
    <row r="376" spans="1:7">
      <c r="A376" s="7">
        <v>28</v>
      </c>
      <c r="B376" s="38"/>
      <c r="C376" s="39"/>
      <c r="D376" s="39"/>
      <c r="E376" s="39"/>
      <c r="F376" s="39"/>
      <c r="G376" s="38"/>
    </row>
    <row r="377" spans="1:7">
      <c r="A377" s="7">
        <v>29</v>
      </c>
      <c r="B377" s="38"/>
      <c r="C377" s="39"/>
      <c r="D377" s="39"/>
      <c r="E377" s="39"/>
      <c r="F377" s="39"/>
      <c r="G377" s="38"/>
    </row>
    <row r="378" spans="1:7">
      <c r="A378" s="7">
        <v>30</v>
      </c>
      <c r="B378" s="38"/>
      <c r="C378" s="39"/>
      <c r="D378" s="39"/>
      <c r="E378" s="39"/>
      <c r="F378" s="39"/>
      <c r="G378" s="38"/>
    </row>
    <row r="379" spans="1:7">
      <c r="A379" s="7">
        <v>31</v>
      </c>
      <c r="B379" s="38"/>
      <c r="C379" s="39"/>
      <c r="D379" s="39"/>
      <c r="E379" s="39"/>
      <c r="F379" s="39"/>
      <c r="G379" s="38"/>
    </row>
    <row r="380" spans="1:7">
      <c r="A380" s="7">
        <v>32</v>
      </c>
      <c r="B380" s="38"/>
      <c r="C380" s="39"/>
      <c r="D380" s="39"/>
      <c r="E380" s="39"/>
      <c r="F380" s="39"/>
      <c r="G380" s="38"/>
    </row>
    <row r="381" spans="1:7">
      <c r="A381" s="7">
        <v>33</v>
      </c>
      <c r="B381" s="38"/>
      <c r="C381" s="39"/>
      <c r="D381" s="39"/>
      <c r="E381" s="39"/>
      <c r="F381" s="39"/>
      <c r="G381" s="38"/>
    </row>
    <row r="382" spans="1:7">
      <c r="A382" s="7">
        <v>34</v>
      </c>
      <c r="B382" s="38"/>
      <c r="C382" s="39"/>
      <c r="D382" s="39"/>
      <c r="E382" s="39"/>
      <c r="F382" s="39"/>
      <c r="G382" s="38"/>
    </row>
    <row r="383" spans="1:7">
      <c r="A383" s="7">
        <v>35</v>
      </c>
      <c r="B383" s="38"/>
      <c r="C383" s="39"/>
      <c r="D383" s="39"/>
      <c r="E383" s="39"/>
      <c r="F383" s="39"/>
      <c r="G383" s="38"/>
    </row>
    <row r="384" spans="1:7">
      <c r="A384" s="7">
        <v>36</v>
      </c>
      <c r="B384" s="38"/>
      <c r="C384" s="39"/>
      <c r="D384" s="39"/>
      <c r="E384" s="39"/>
      <c r="F384" s="39"/>
      <c r="G384" s="38"/>
    </row>
    <row r="385" spans="1:7">
      <c r="A385" s="7">
        <v>37</v>
      </c>
      <c r="B385" s="38"/>
      <c r="C385" s="39"/>
      <c r="D385" s="39"/>
      <c r="E385" s="39"/>
      <c r="F385" s="39"/>
      <c r="G385" s="38"/>
    </row>
    <row r="386" spans="1:7">
      <c r="A386" s="7">
        <v>38</v>
      </c>
      <c r="B386" s="38"/>
      <c r="C386" s="39"/>
      <c r="D386" s="39"/>
      <c r="E386" s="39"/>
      <c r="F386" s="39"/>
      <c r="G386" s="38"/>
    </row>
    <row r="387" ht="17.25" spans="1:7">
      <c r="A387" s="7">
        <v>39</v>
      </c>
      <c r="B387" s="71"/>
      <c r="C387" s="72"/>
      <c r="D387" s="73"/>
      <c r="E387" s="74"/>
      <c r="F387" s="45"/>
      <c r="G387" s="38"/>
    </row>
    <row r="388" ht="17.25" spans="1:7">
      <c r="A388" s="7">
        <v>40</v>
      </c>
      <c r="B388" s="7"/>
      <c r="C388" s="72"/>
      <c r="D388" s="75"/>
      <c r="E388" s="74"/>
      <c r="F388" s="45"/>
      <c r="G388" s="38"/>
    </row>
    <row r="389" ht="17.25" spans="1:7">
      <c r="A389" s="7">
        <v>41</v>
      </c>
      <c r="B389" s="7"/>
      <c r="C389" s="72"/>
      <c r="D389" s="75"/>
      <c r="E389" s="74"/>
      <c r="F389" s="45"/>
      <c r="G389" s="38"/>
    </row>
    <row r="390" ht="17.25" spans="1:7">
      <c r="A390" s="7">
        <v>42</v>
      </c>
      <c r="B390" s="47"/>
      <c r="C390" s="45"/>
      <c r="D390" s="45"/>
      <c r="E390" s="45"/>
      <c r="F390" s="45"/>
      <c r="G390" s="38"/>
    </row>
    <row r="391" ht="17.25" spans="1:7">
      <c r="A391" s="7">
        <v>43</v>
      </c>
      <c r="B391" s="47"/>
      <c r="C391" s="45"/>
      <c r="D391" s="45"/>
      <c r="E391" s="45"/>
      <c r="F391" s="45"/>
      <c r="G391" s="38"/>
    </row>
    <row r="392" ht="17.25" spans="1:7">
      <c r="A392" s="7">
        <v>44</v>
      </c>
      <c r="B392" s="47"/>
      <c r="C392" s="45"/>
      <c r="D392" s="45"/>
      <c r="E392" s="45"/>
      <c r="F392" s="45"/>
      <c r="G392" s="38"/>
    </row>
    <row r="393" ht="17.25" spans="1:7">
      <c r="A393" s="7">
        <v>45</v>
      </c>
      <c r="B393" s="47"/>
      <c r="C393" s="45"/>
      <c r="D393" s="45"/>
      <c r="E393" s="45"/>
      <c r="F393" s="45"/>
      <c r="G393" s="38"/>
    </row>
    <row r="394" ht="17.25" spans="1:7">
      <c r="A394" s="46" t="s">
        <v>90</v>
      </c>
      <c r="B394" s="47"/>
      <c r="C394" s="7">
        <f>SUM(C349:C393)</f>
        <v>0</v>
      </c>
      <c r="D394" s="7">
        <f>SUM(D349:D393)</f>
        <v>0</v>
      </c>
      <c r="E394" s="7">
        <f>SUM(E349:E393)</f>
        <v>0</v>
      </c>
      <c r="F394" s="7"/>
      <c r="G394" s="38"/>
    </row>
    <row r="395" ht="17.25" spans="1:7">
      <c r="A395" s="48" t="s">
        <v>91</v>
      </c>
      <c r="B395" s="49"/>
      <c r="C395" s="50" t="e">
        <f>AVERAGE(C349:C393)</f>
        <v>#DIV/0!</v>
      </c>
      <c r="D395" s="50" t="e">
        <f>AVERAGE(D349:D393)</f>
        <v>#DIV/0!</v>
      </c>
      <c r="E395" s="50" t="e">
        <f>AVERAGE(E349:E393)</f>
        <v>#DIV/0!</v>
      </c>
      <c r="F395" s="50" t="e">
        <f>AVERAGE(F349:F393)</f>
        <v>#DIV/0!</v>
      </c>
      <c r="G395" s="38"/>
    </row>
    <row r="396" ht="17.25" spans="1:7">
      <c r="A396" s="51" t="s">
        <v>200</v>
      </c>
      <c r="B396" s="49"/>
      <c r="C396" s="52">
        <f>COUNTIFS(C349:C393,"&gt;=85")</f>
        <v>0</v>
      </c>
      <c r="D396" s="52">
        <f>COUNTIFS(D349:D393,"&gt;=85")</f>
        <v>0</v>
      </c>
      <c r="E396" s="52">
        <f>COUNTIFS(E349:E393,"&gt;=85")</f>
        <v>0</v>
      </c>
      <c r="F396" s="52">
        <f>COUNTIFS(F348:F393,"&gt;=85")</f>
        <v>0</v>
      </c>
      <c r="G396" s="38"/>
    </row>
    <row r="397" ht="17.25" spans="1:7">
      <c r="A397" s="51" t="s">
        <v>1928</v>
      </c>
      <c r="B397" s="49"/>
      <c r="C397" s="52">
        <f>COUNTIFS(C349:C393,"&gt;=75",C349:C393,"&lt;85")</f>
        <v>0</v>
      </c>
      <c r="D397" s="52">
        <f>COUNTIFS(D349:D393,"&gt;=75",D349:D393,"&lt;85")</f>
        <v>0</v>
      </c>
      <c r="E397" s="52">
        <f>COUNTIFS(E349:E393,"&gt;=75",E349:E393,"&lt;85")</f>
        <v>0</v>
      </c>
      <c r="F397" s="52">
        <f>COUNTIFS(F349:F393,"&gt;=75",F349:F393,"&lt;85")</f>
        <v>0</v>
      </c>
      <c r="G397" s="38"/>
    </row>
    <row r="398" ht="17.25" spans="1:7">
      <c r="A398" s="51" t="s">
        <v>1929</v>
      </c>
      <c r="B398" s="49"/>
      <c r="C398" s="52">
        <f>COUNTIFS(C349:C393,"&gt;=60",C349:C393,"&lt;75")</f>
        <v>0</v>
      </c>
      <c r="D398" s="52">
        <f>COUNTIFS(D349:D393,"&gt;=60",D349:D393,"&lt;75")</f>
        <v>0</v>
      </c>
      <c r="E398" s="52">
        <f>COUNTIFS(E349:E393,"&gt;=60",E349:E393,"&lt;75")</f>
        <v>0</v>
      </c>
      <c r="F398" s="52">
        <f>COUNTIFS(F349:F393,"&gt;=60",F349:F393,"&lt;75")</f>
        <v>0</v>
      </c>
      <c r="G398" s="38"/>
    </row>
    <row r="399" ht="17.25" spans="1:7">
      <c r="A399" s="48" t="s">
        <v>1577</v>
      </c>
      <c r="B399" s="49"/>
      <c r="C399" s="52">
        <f>COUNTIFS(C349:C393,"&lt;60")</f>
        <v>0</v>
      </c>
      <c r="D399" s="52">
        <f>COUNTIFS(D349:D393,"&lt;60")</f>
        <v>0</v>
      </c>
      <c r="E399" s="52">
        <f>COUNTIFS(E349:E393,"&lt;60")</f>
        <v>0</v>
      </c>
      <c r="F399" s="52">
        <f>COUNTIFS(F350:F393,"&lt;60")</f>
        <v>0</v>
      </c>
      <c r="G399" s="38"/>
    </row>
    <row r="400" ht="17.25" spans="1:7">
      <c r="A400" s="46" t="s">
        <v>96</v>
      </c>
      <c r="B400" s="47"/>
      <c r="C400" s="53" t="e">
        <f>C396/SUM(C396:C399)</f>
        <v>#DIV/0!</v>
      </c>
      <c r="D400" s="53" t="e">
        <f>D396/SUM(D396:D399)</f>
        <v>#DIV/0!</v>
      </c>
      <c r="E400" s="53" t="e">
        <f>E396/SUM(E396:E399)</f>
        <v>#DIV/0!</v>
      </c>
      <c r="F400" s="53" t="e">
        <f>F396/SUM(F396:F399)</f>
        <v>#DIV/0!</v>
      </c>
      <c r="G400" s="38"/>
    </row>
    <row r="401" ht="17.25" spans="1:7">
      <c r="A401" s="48" t="s">
        <v>97</v>
      </c>
      <c r="B401" s="49"/>
      <c r="C401" s="53" t="e">
        <f>SUM(C396:C398)/SUM(C396:C399)</f>
        <v>#DIV/0!</v>
      </c>
      <c r="D401" s="53" t="e">
        <f>SUM(D396:D398)/SUM(D396:D399)</f>
        <v>#DIV/0!</v>
      </c>
      <c r="E401" s="53" t="e">
        <f>SUM(E396:E398)/SUM(E396:E399)</f>
        <v>#DIV/0!</v>
      </c>
      <c r="F401" s="53"/>
      <c r="G401" s="38"/>
    </row>
    <row r="402" ht="17.25" spans="1:7">
      <c r="A402" s="48" t="s">
        <v>98</v>
      </c>
      <c r="B402" s="49"/>
      <c r="C402" s="21" t="e">
        <f>STDEV(C349:C393)</f>
        <v>#DIV/0!</v>
      </c>
      <c r="D402" s="21" t="e">
        <f>STDEV(D349:D393)</f>
        <v>#DIV/0!</v>
      </c>
      <c r="E402" s="21" t="e">
        <f>STDEV(E349:E393)</f>
        <v>#DIV/0!</v>
      </c>
      <c r="F402" s="21" t="e">
        <f>STDEV(F350:F393)</f>
        <v>#DIV/0!</v>
      </c>
      <c r="G402" s="38"/>
    </row>
    <row r="403" ht="17.25" spans="1:5">
      <c r="A403" s="55"/>
      <c r="B403" s="55"/>
      <c r="C403" s="56"/>
      <c r="D403" s="56"/>
      <c r="E403" s="35"/>
    </row>
    <row r="404" spans="1:6">
      <c r="A404" s="35"/>
      <c r="B404" s="35"/>
      <c r="C404" s="35"/>
      <c r="D404" s="35"/>
      <c r="E404" s="35"/>
      <c r="F404" s="35"/>
    </row>
    <row r="405" ht="18.75" spans="1:6">
      <c r="A405" s="35"/>
      <c r="B405" s="36" t="s">
        <v>2448</v>
      </c>
      <c r="C405" s="36"/>
      <c r="D405" s="36"/>
      <c r="E405" s="36"/>
      <c r="F405" s="35"/>
    </row>
    <row r="406" spans="1:7">
      <c r="A406" s="7" t="s">
        <v>245</v>
      </c>
      <c r="B406" s="37" t="s">
        <v>246</v>
      </c>
      <c r="C406" s="38" t="s">
        <v>247</v>
      </c>
      <c r="D406" s="38" t="s">
        <v>248</v>
      </c>
      <c r="E406" s="38" t="s">
        <v>249</v>
      </c>
      <c r="F406" s="38" t="s">
        <v>250</v>
      </c>
      <c r="G406" s="38" t="s">
        <v>647</v>
      </c>
    </row>
    <row r="407" spans="1:7">
      <c r="A407" s="7">
        <v>1</v>
      </c>
      <c r="B407" s="38"/>
      <c r="C407" s="39"/>
      <c r="D407" s="39"/>
      <c r="E407" s="39"/>
      <c r="F407" s="39"/>
      <c r="G407" s="38"/>
    </row>
    <row r="408" spans="1:7">
      <c r="A408" s="7">
        <v>2</v>
      </c>
      <c r="B408" s="38"/>
      <c r="C408" s="39"/>
      <c r="D408" s="39"/>
      <c r="E408" s="39"/>
      <c r="F408" s="39"/>
      <c r="G408" s="38"/>
    </row>
    <row r="409" spans="1:7">
      <c r="A409" s="7">
        <v>3</v>
      </c>
      <c r="B409" s="38"/>
      <c r="C409" s="39"/>
      <c r="D409" s="39"/>
      <c r="E409" s="39"/>
      <c r="F409" s="39"/>
      <c r="G409" s="38"/>
    </row>
    <row r="410" spans="1:7">
      <c r="A410" s="7">
        <v>4</v>
      </c>
      <c r="B410" s="38"/>
      <c r="C410" s="39"/>
      <c r="D410" s="39"/>
      <c r="E410" s="39"/>
      <c r="F410" s="39"/>
      <c r="G410" s="38"/>
    </row>
    <row r="411" spans="1:7">
      <c r="A411" s="7">
        <v>5</v>
      </c>
      <c r="B411" s="38"/>
      <c r="C411" s="39"/>
      <c r="D411" s="39"/>
      <c r="E411" s="39"/>
      <c r="F411" s="39"/>
      <c r="G411" s="38"/>
    </row>
    <row r="412" spans="1:7">
      <c r="A412" s="7">
        <v>6</v>
      </c>
      <c r="B412" s="38"/>
      <c r="C412" s="39"/>
      <c r="D412" s="39"/>
      <c r="E412" s="39"/>
      <c r="F412" s="39"/>
      <c r="G412" s="38"/>
    </row>
    <row r="413" spans="1:7">
      <c r="A413" s="7">
        <v>7</v>
      </c>
      <c r="B413" s="38"/>
      <c r="C413" s="39"/>
      <c r="D413" s="39"/>
      <c r="E413" s="39"/>
      <c r="F413" s="39"/>
      <c r="G413" s="38"/>
    </row>
    <row r="414" spans="1:7">
      <c r="A414" s="7">
        <v>8</v>
      </c>
      <c r="B414" s="38"/>
      <c r="C414" s="39"/>
      <c r="D414" s="39"/>
      <c r="E414" s="39"/>
      <c r="F414" s="39"/>
      <c r="G414" s="38"/>
    </row>
    <row r="415" spans="1:7">
      <c r="A415" s="7">
        <v>9</v>
      </c>
      <c r="B415" s="38"/>
      <c r="C415" s="39"/>
      <c r="D415" s="39"/>
      <c r="E415" s="39"/>
      <c r="F415" s="39"/>
      <c r="G415" s="38"/>
    </row>
    <row r="416" spans="1:7">
      <c r="A416" s="7">
        <v>10</v>
      </c>
      <c r="B416" s="38"/>
      <c r="C416" s="39"/>
      <c r="D416" s="39"/>
      <c r="E416" s="39"/>
      <c r="F416" s="39"/>
      <c r="G416" s="38"/>
    </row>
    <row r="417" spans="1:7">
      <c r="A417" s="7">
        <v>11</v>
      </c>
      <c r="B417" s="38"/>
      <c r="C417" s="39"/>
      <c r="D417" s="39"/>
      <c r="E417" s="39"/>
      <c r="F417" s="39"/>
      <c r="G417" s="38"/>
    </row>
    <row r="418" spans="1:7">
      <c r="A418" s="7">
        <v>12</v>
      </c>
      <c r="B418" s="38"/>
      <c r="C418" s="39"/>
      <c r="D418" s="39"/>
      <c r="E418" s="39"/>
      <c r="F418" s="39"/>
      <c r="G418" s="38"/>
    </row>
    <row r="419" spans="1:7">
      <c r="A419" s="7">
        <v>13</v>
      </c>
      <c r="B419" s="38"/>
      <c r="C419" s="39"/>
      <c r="D419" s="39"/>
      <c r="E419" s="39"/>
      <c r="F419" s="39"/>
      <c r="G419" s="38"/>
    </row>
    <row r="420" spans="1:7">
      <c r="A420" s="7">
        <v>14</v>
      </c>
      <c r="B420" s="38"/>
      <c r="C420" s="39"/>
      <c r="D420" s="39"/>
      <c r="E420" s="39"/>
      <c r="F420" s="39"/>
      <c r="G420" s="38"/>
    </row>
    <row r="421" spans="1:7">
      <c r="A421" s="7">
        <v>15</v>
      </c>
      <c r="B421" s="38"/>
      <c r="C421" s="39"/>
      <c r="D421" s="39"/>
      <c r="E421" s="39"/>
      <c r="F421" s="39"/>
      <c r="G421" s="38"/>
    </row>
    <row r="422" spans="1:7">
      <c r="A422" s="7">
        <v>16</v>
      </c>
      <c r="B422" s="38"/>
      <c r="C422" s="39"/>
      <c r="D422" s="39"/>
      <c r="E422" s="39"/>
      <c r="F422" s="39"/>
      <c r="G422" s="38"/>
    </row>
    <row r="423" spans="1:7">
      <c r="A423" s="7">
        <v>17</v>
      </c>
      <c r="B423" s="38"/>
      <c r="C423" s="39"/>
      <c r="D423" s="39"/>
      <c r="E423" s="39"/>
      <c r="F423" s="39"/>
      <c r="G423" s="38"/>
    </row>
    <row r="424" spans="1:7">
      <c r="A424" s="7">
        <v>18</v>
      </c>
      <c r="B424" s="38"/>
      <c r="C424" s="39"/>
      <c r="D424" s="39"/>
      <c r="E424" s="39"/>
      <c r="F424" s="39"/>
      <c r="G424" s="38"/>
    </row>
    <row r="425" spans="1:7">
      <c r="A425" s="7">
        <v>19</v>
      </c>
      <c r="B425" s="38"/>
      <c r="C425" s="39"/>
      <c r="D425" s="39"/>
      <c r="E425" s="39"/>
      <c r="F425" s="39"/>
      <c r="G425" s="38"/>
    </row>
    <row r="426" spans="1:7">
      <c r="A426" s="7">
        <v>20</v>
      </c>
      <c r="B426" s="38"/>
      <c r="C426" s="39"/>
      <c r="D426" s="39"/>
      <c r="E426" s="39"/>
      <c r="F426" s="39"/>
      <c r="G426" s="38"/>
    </row>
    <row r="427" spans="1:7">
      <c r="A427" s="7">
        <v>21</v>
      </c>
      <c r="B427" s="38"/>
      <c r="C427" s="39"/>
      <c r="D427" s="39"/>
      <c r="E427" s="39"/>
      <c r="F427" s="39"/>
      <c r="G427" s="38"/>
    </row>
    <row r="428" spans="1:7">
      <c r="A428" s="7">
        <v>22</v>
      </c>
      <c r="B428" s="38"/>
      <c r="C428" s="39"/>
      <c r="D428" s="39"/>
      <c r="E428" s="39"/>
      <c r="F428" s="39"/>
      <c r="G428" s="38"/>
    </row>
    <row r="429" spans="1:7">
      <c r="A429" s="7">
        <v>23</v>
      </c>
      <c r="B429" s="38"/>
      <c r="C429" s="39"/>
      <c r="D429" s="39"/>
      <c r="E429" s="39"/>
      <c r="F429" s="39"/>
      <c r="G429" s="38"/>
    </row>
    <row r="430" spans="1:7">
      <c r="A430" s="7">
        <v>24</v>
      </c>
      <c r="B430" s="38"/>
      <c r="C430" s="39"/>
      <c r="D430" s="39"/>
      <c r="E430" s="39"/>
      <c r="F430" s="39"/>
      <c r="G430" s="38"/>
    </row>
    <row r="431" spans="1:7">
      <c r="A431" s="7">
        <v>25</v>
      </c>
      <c r="B431" s="38"/>
      <c r="C431" s="39"/>
      <c r="D431" s="39"/>
      <c r="E431" s="39"/>
      <c r="F431" s="39"/>
      <c r="G431" s="38"/>
    </row>
    <row r="432" spans="1:7">
      <c r="A432" s="7">
        <v>26</v>
      </c>
      <c r="B432" s="38"/>
      <c r="C432" s="39"/>
      <c r="D432" s="39"/>
      <c r="E432" s="39"/>
      <c r="F432" s="39"/>
      <c r="G432" s="38"/>
    </row>
    <row r="433" spans="1:7">
      <c r="A433" s="7">
        <v>27</v>
      </c>
      <c r="B433" s="38"/>
      <c r="C433" s="39"/>
      <c r="D433" s="39"/>
      <c r="E433" s="39"/>
      <c r="F433" s="39"/>
      <c r="G433" s="38"/>
    </row>
    <row r="434" spans="1:7">
      <c r="A434" s="7">
        <v>28</v>
      </c>
      <c r="B434" s="38"/>
      <c r="C434" s="39"/>
      <c r="D434" s="39"/>
      <c r="E434" s="39"/>
      <c r="F434" s="39"/>
      <c r="G434" s="38"/>
    </row>
    <row r="435" spans="1:7">
      <c r="A435" s="7">
        <v>29</v>
      </c>
      <c r="B435" s="38"/>
      <c r="C435" s="39"/>
      <c r="D435" s="39"/>
      <c r="E435" s="39"/>
      <c r="F435" s="39"/>
      <c r="G435" s="38"/>
    </row>
    <row r="436" spans="1:7">
      <c r="A436" s="7">
        <v>30</v>
      </c>
      <c r="B436" s="38"/>
      <c r="C436" s="39"/>
      <c r="D436" s="39"/>
      <c r="E436" s="39"/>
      <c r="F436" s="39"/>
      <c r="G436" s="38"/>
    </row>
    <row r="437" spans="1:7">
      <c r="A437" s="7">
        <v>31</v>
      </c>
      <c r="B437" s="38"/>
      <c r="C437" s="39"/>
      <c r="D437" s="39"/>
      <c r="E437" s="39"/>
      <c r="F437" s="39"/>
      <c r="G437" s="38"/>
    </row>
    <row r="438" spans="1:7">
      <c r="A438" s="7">
        <v>32</v>
      </c>
      <c r="B438" s="38"/>
      <c r="C438" s="39"/>
      <c r="D438" s="39"/>
      <c r="E438" s="39"/>
      <c r="F438" s="39"/>
      <c r="G438" s="38"/>
    </row>
    <row r="439" spans="1:7">
      <c r="A439" s="7">
        <v>33</v>
      </c>
      <c r="B439" s="38"/>
      <c r="C439" s="39"/>
      <c r="D439" s="39"/>
      <c r="E439" s="39"/>
      <c r="F439" s="39"/>
      <c r="G439" s="38"/>
    </row>
    <row r="440" spans="1:7">
      <c r="A440" s="7">
        <v>34</v>
      </c>
      <c r="B440" s="38"/>
      <c r="C440" s="39"/>
      <c r="D440" s="39"/>
      <c r="E440" s="39"/>
      <c r="F440" s="39"/>
      <c r="G440" s="38"/>
    </row>
    <row r="441" spans="1:7">
      <c r="A441" s="7">
        <v>35</v>
      </c>
      <c r="B441" s="38"/>
      <c r="C441" s="39"/>
      <c r="D441" s="39"/>
      <c r="E441" s="39"/>
      <c r="F441" s="39"/>
      <c r="G441" s="38"/>
    </row>
    <row r="442" spans="1:7">
      <c r="A442" s="7">
        <v>36</v>
      </c>
      <c r="B442" s="38"/>
      <c r="C442" s="39"/>
      <c r="D442" s="39"/>
      <c r="E442" s="39"/>
      <c r="F442" s="39"/>
      <c r="G442" s="38"/>
    </row>
    <row r="443" spans="1:7">
      <c r="A443" s="7">
        <v>37</v>
      </c>
      <c r="B443" s="38"/>
      <c r="C443" s="39"/>
      <c r="D443" s="39"/>
      <c r="E443" s="39"/>
      <c r="F443" s="39"/>
      <c r="G443" s="38"/>
    </row>
    <row r="444" spans="1:7">
      <c r="A444" s="7">
        <v>38</v>
      </c>
      <c r="B444" s="38"/>
      <c r="C444" s="39"/>
      <c r="D444" s="39"/>
      <c r="E444" s="39"/>
      <c r="F444" s="39"/>
      <c r="G444" s="38"/>
    </row>
    <row r="445" ht="18.75" spans="1:7">
      <c r="A445" s="7">
        <v>39</v>
      </c>
      <c r="B445" s="7"/>
      <c r="C445" s="76"/>
      <c r="D445" s="73"/>
      <c r="E445" s="77"/>
      <c r="F445" s="45"/>
      <c r="G445" s="38"/>
    </row>
    <row r="446" ht="17.25" spans="1:7">
      <c r="A446" s="7">
        <v>40</v>
      </c>
      <c r="B446" s="7"/>
      <c r="C446" s="72"/>
      <c r="D446" s="73"/>
      <c r="E446" s="77"/>
      <c r="F446" s="45"/>
      <c r="G446" s="38"/>
    </row>
    <row r="447" ht="17.25" spans="1:7">
      <c r="A447" s="7">
        <v>41</v>
      </c>
      <c r="B447" s="47"/>
      <c r="C447" s="45"/>
      <c r="D447" s="45"/>
      <c r="E447" s="45"/>
      <c r="F447" s="45"/>
      <c r="G447" s="38"/>
    </row>
    <row r="448" ht="17.25" spans="1:7">
      <c r="A448" s="7">
        <v>42</v>
      </c>
      <c r="B448" s="47"/>
      <c r="C448" s="45"/>
      <c r="D448" s="45"/>
      <c r="E448" s="45"/>
      <c r="F448" s="45"/>
      <c r="G448" s="38"/>
    </row>
    <row r="449" ht="17.25" spans="1:7">
      <c r="A449" s="7">
        <v>43</v>
      </c>
      <c r="B449" s="47"/>
      <c r="C449" s="45"/>
      <c r="D449" s="45"/>
      <c r="E449" s="45"/>
      <c r="F449" s="45"/>
      <c r="G449" s="38"/>
    </row>
    <row r="450" ht="17.25" spans="1:7">
      <c r="A450" s="7">
        <v>44</v>
      </c>
      <c r="B450" s="47"/>
      <c r="C450" s="45"/>
      <c r="D450" s="45"/>
      <c r="E450" s="45"/>
      <c r="F450" s="45"/>
      <c r="G450" s="38"/>
    </row>
    <row r="451" ht="17.25" spans="1:7">
      <c r="A451" s="7">
        <v>45</v>
      </c>
      <c r="B451" s="47"/>
      <c r="C451" s="45"/>
      <c r="D451" s="45"/>
      <c r="E451" s="45"/>
      <c r="F451" s="45"/>
      <c r="G451" s="38"/>
    </row>
    <row r="452" ht="17.25" spans="1:7">
      <c r="A452" s="46" t="s">
        <v>90</v>
      </c>
      <c r="B452" s="47"/>
      <c r="C452" s="7">
        <f>SUM(C407:C451)</f>
        <v>0</v>
      </c>
      <c r="D452" s="7">
        <f>SUM(D407:D451)</f>
        <v>0</v>
      </c>
      <c r="E452" s="7">
        <f>SUM(E407:E451)</f>
        <v>0</v>
      </c>
      <c r="F452" s="7"/>
      <c r="G452" s="38"/>
    </row>
    <row r="453" ht="17.25" spans="1:7">
      <c r="A453" s="48" t="s">
        <v>91</v>
      </c>
      <c r="B453" s="49"/>
      <c r="C453" s="50" t="e">
        <f>AVERAGE(C407:C451)</f>
        <v>#DIV/0!</v>
      </c>
      <c r="D453" s="50" t="e">
        <f>AVERAGE(D407:D451)</f>
        <v>#DIV/0!</v>
      </c>
      <c r="E453" s="50" t="e">
        <f>AVERAGE(E407:E451)</f>
        <v>#DIV/0!</v>
      </c>
      <c r="F453" s="50" t="e">
        <f>AVERAGE(F407:F451)</f>
        <v>#DIV/0!</v>
      </c>
      <c r="G453" s="38"/>
    </row>
    <row r="454" ht="17.25" spans="1:7">
      <c r="A454" s="51" t="s">
        <v>200</v>
      </c>
      <c r="B454" s="49"/>
      <c r="C454" s="52">
        <f>COUNTIFS(C407:C451,"&gt;=85")</f>
        <v>0</v>
      </c>
      <c r="D454" s="52">
        <f>COUNTIFS(D407:D451,"&gt;=85")</f>
        <v>0</v>
      </c>
      <c r="E454" s="52">
        <f>COUNTIFS(E407:E451,"&gt;=85")</f>
        <v>0</v>
      </c>
      <c r="F454" s="52">
        <f>COUNTIFS(F406:F451,"&gt;=85")</f>
        <v>0</v>
      </c>
      <c r="G454" s="38"/>
    </row>
    <row r="455" ht="17.25" spans="1:7">
      <c r="A455" s="51" t="s">
        <v>1928</v>
      </c>
      <c r="B455" s="49"/>
      <c r="C455" s="52">
        <f>COUNTIFS(C407:C451,"&gt;=75",C407:C451,"&lt;85")</f>
        <v>0</v>
      </c>
      <c r="D455" s="52">
        <f>COUNTIFS(D407:D451,"&gt;=75",D407:D451,"&lt;85")</f>
        <v>0</v>
      </c>
      <c r="E455" s="52">
        <f>COUNTIFS(E407:E451,"&gt;=75",E407:E451,"&lt;85")</f>
        <v>0</v>
      </c>
      <c r="F455" s="52">
        <f>COUNTIFS(F407:F451,"&gt;=75",F407:F451,"&lt;85")</f>
        <v>0</v>
      </c>
      <c r="G455" s="38"/>
    </row>
    <row r="456" ht="17.25" spans="1:7">
      <c r="A456" s="51" t="s">
        <v>1929</v>
      </c>
      <c r="B456" s="49"/>
      <c r="C456" s="52">
        <f>COUNTIFS(C407:C451,"&gt;=60",C407:C451,"&lt;75")</f>
        <v>0</v>
      </c>
      <c r="D456" s="52">
        <f>COUNTIFS(D407:D451,"&gt;=60",D407:D451,"&lt;75")</f>
        <v>0</v>
      </c>
      <c r="E456" s="52">
        <f>COUNTIFS(E407:E451,"&gt;=60",E407:E451,"&lt;75")</f>
        <v>0</v>
      </c>
      <c r="F456" s="52">
        <f>COUNTIFS(F407:F451,"&gt;=60",F407:F451,"&lt;75")</f>
        <v>0</v>
      </c>
      <c r="G456" s="38"/>
    </row>
    <row r="457" ht="17.25" spans="1:7">
      <c r="A457" s="48" t="s">
        <v>1577</v>
      </c>
      <c r="B457" s="49"/>
      <c r="C457" s="52">
        <f>COUNTIFS(C407:C451,"&lt;60")</f>
        <v>0</v>
      </c>
      <c r="D457" s="52">
        <f>COUNTIFS(D407:D451,"&lt;60")</f>
        <v>0</v>
      </c>
      <c r="E457" s="52">
        <f>COUNTIFS(E407:E451,"&lt;60")</f>
        <v>0</v>
      </c>
      <c r="F457" s="52">
        <f>COUNTIFS(F408:F451,"&lt;60")</f>
        <v>0</v>
      </c>
      <c r="G457" s="38"/>
    </row>
    <row r="458" ht="17.25" spans="1:7">
      <c r="A458" s="46" t="s">
        <v>96</v>
      </c>
      <c r="B458" s="47"/>
      <c r="C458" s="53" t="e">
        <f>C454/SUM(C454:C457)</f>
        <v>#DIV/0!</v>
      </c>
      <c r="D458" s="53" t="e">
        <f>D454/SUM(D454:D457)</f>
        <v>#DIV/0!</v>
      </c>
      <c r="E458" s="53" t="e">
        <f>E454/SUM(E454:E457)</f>
        <v>#DIV/0!</v>
      </c>
      <c r="F458" s="53" t="e">
        <f>F454/SUM(F454:F457)</f>
        <v>#DIV/0!</v>
      </c>
      <c r="G458" s="38"/>
    </row>
    <row r="459" ht="17.25" spans="1:7">
      <c r="A459" s="48" t="s">
        <v>97</v>
      </c>
      <c r="B459" s="49"/>
      <c r="C459" s="53" t="e">
        <f>SUM(C454:C456)/SUM(C454:C457)</f>
        <v>#DIV/0!</v>
      </c>
      <c r="D459" s="53" t="e">
        <f>SUM(D454:D456)/SUM(D454:D457)</f>
        <v>#DIV/0!</v>
      </c>
      <c r="E459" s="53" t="e">
        <f>SUM(E454:E456)/SUM(E454:E457)</f>
        <v>#DIV/0!</v>
      </c>
      <c r="F459" s="53"/>
      <c r="G459" s="38"/>
    </row>
    <row r="460" ht="17.25" spans="1:7">
      <c r="A460" s="48" t="s">
        <v>98</v>
      </c>
      <c r="B460" s="49"/>
      <c r="C460" s="21" t="e">
        <f>STDEV(C407:C451)</f>
        <v>#DIV/0!</v>
      </c>
      <c r="D460" s="21" t="e">
        <f>STDEV(D407:D451)</f>
        <v>#DIV/0!</v>
      </c>
      <c r="E460" s="21" t="e">
        <f>STDEV(E407:E451)</f>
        <v>#DIV/0!</v>
      </c>
      <c r="F460" s="21" t="e">
        <f>STDEV(F408:F451)</f>
        <v>#DIV/0!</v>
      </c>
      <c r="G460" s="38"/>
    </row>
  </sheetData>
  <sheetProtection formatCells="0" insertHyperlinks="0" autoFilter="0"/>
  <mergeCells count="80">
    <mergeCell ref="B1:E1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B59:E59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B117:E11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B175:E175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B232:E232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B289:E289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B347:E347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B405:E405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opLeftCell="A25" workbookViewId="0">
      <selection activeCell="A1" sqref="A1"/>
    </sheetView>
  </sheetViews>
  <sheetFormatPr defaultColWidth="8.89166666666667" defaultRowHeight="13.5" outlineLevelCol="7"/>
  <sheetData>
    <row r="1" ht="14.25" spans="1:8">
      <c r="A1" s="5" t="s">
        <v>59</v>
      </c>
      <c r="B1" s="3" t="s">
        <v>63</v>
      </c>
      <c r="C1" s="2" t="s">
        <v>67</v>
      </c>
      <c r="D1" s="4" t="s">
        <v>60</v>
      </c>
      <c r="E1" s="2" t="s">
        <v>62</v>
      </c>
      <c r="F1" s="3" t="s">
        <v>65</v>
      </c>
      <c r="G1" s="2" t="s">
        <v>2449</v>
      </c>
      <c r="H1" s="3" t="s">
        <v>2450</v>
      </c>
    </row>
    <row r="2" spans="1:8">
      <c r="A2" s="30">
        <v>3125.75</v>
      </c>
      <c r="B2" s="7">
        <v>3473</v>
      </c>
      <c r="C2" s="6">
        <v>3271.25</v>
      </c>
      <c r="D2" s="7">
        <v>3545.75</v>
      </c>
      <c r="E2" s="8">
        <v>3297.25</v>
      </c>
      <c r="F2" s="7">
        <v>3399.25</v>
      </c>
      <c r="G2" s="8">
        <v>3123.5</v>
      </c>
      <c r="H2" s="7">
        <v>3187.75</v>
      </c>
    </row>
    <row r="3" ht="15.75" spans="1:8">
      <c r="A3" s="11">
        <v>82.2565789473684</v>
      </c>
      <c r="B3" s="12">
        <v>89.0512820512821</v>
      </c>
      <c r="C3" s="11">
        <v>86.0855263157895</v>
      </c>
      <c r="D3" s="12">
        <v>90.9166666666667</v>
      </c>
      <c r="E3" s="13">
        <v>86.7697368421053</v>
      </c>
      <c r="F3" s="12">
        <v>84.98125</v>
      </c>
      <c r="G3" s="13">
        <v>82.1973684210526</v>
      </c>
      <c r="H3" s="12">
        <v>83.8881578947368</v>
      </c>
    </row>
    <row r="4" spans="1:8">
      <c r="A4" s="14">
        <v>25</v>
      </c>
      <c r="B4" s="15">
        <v>28</v>
      </c>
      <c r="C4" s="14">
        <v>29</v>
      </c>
      <c r="D4" s="15">
        <v>33</v>
      </c>
      <c r="E4" s="16">
        <v>25</v>
      </c>
      <c r="F4" s="15">
        <v>30</v>
      </c>
      <c r="G4" s="16">
        <v>22</v>
      </c>
      <c r="H4" s="15">
        <v>20</v>
      </c>
    </row>
    <row r="5" spans="1:8">
      <c r="A5" s="14">
        <v>7</v>
      </c>
      <c r="B5" s="15">
        <v>10</v>
      </c>
      <c r="C5" s="14">
        <v>4</v>
      </c>
      <c r="D5" s="15">
        <v>5</v>
      </c>
      <c r="E5" s="16">
        <v>9</v>
      </c>
      <c r="F5" s="15">
        <v>4</v>
      </c>
      <c r="G5" s="16">
        <v>7</v>
      </c>
      <c r="H5" s="15">
        <v>14</v>
      </c>
    </row>
    <row r="6" spans="1:8">
      <c r="A6" s="14">
        <v>2</v>
      </c>
      <c r="B6" s="15">
        <v>1</v>
      </c>
      <c r="C6" s="14">
        <v>2</v>
      </c>
      <c r="D6" s="15">
        <v>0</v>
      </c>
      <c r="E6" s="16">
        <v>1</v>
      </c>
      <c r="F6" s="15">
        <v>4</v>
      </c>
      <c r="G6" s="16">
        <v>4</v>
      </c>
      <c r="H6" s="15">
        <v>2</v>
      </c>
    </row>
    <row r="7" spans="1:8">
      <c r="A7" s="14">
        <v>4</v>
      </c>
      <c r="B7" s="15">
        <v>0</v>
      </c>
      <c r="C7" s="14">
        <v>3</v>
      </c>
      <c r="D7" s="15">
        <v>0</v>
      </c>
      <c r="E7" s="16">
        <v>2</v>
      </c>
      <c r="F7" s="15">
        <v>2</v>
      </c>
      <c r="G7" s="16">
        <v>4</v>
      </c>
      <c r="H7" s="15">
        <v>2</v>
      </c>
    </row>
    <row r="8" ht="16.5" spans="1:8">
      <c r="A8" s="17">
        <v>0.657894736842105</v>
      </c>
      <c r="B8" s="18">
        <v>0.717948717948718</v>
      </c>
      <c r="C8" s="17">
        <v>0.763157894736842</v>
      </c>
      <c r="D8" s="18">
        <v>0.868421052631579</v>
      </c>
      <c r="E8" s="19">
        <v>0.675675675675676</v>
      </c>
      <c r="F8" s="31">
        <v>0.75</v>
      </c>
      <c r="G8" s="19">
        <v>0.594594594594595</v>
      </c>
      <c r="H8" s="18">
        <v>0.526315789473684</v>
      </c>
    </row>
    <row r="9" spans="1:8">
      <c r="A9" s="17">
        <v>0.894736842105263</v>
      </c>
      <c r="B9" s="18">
        <v>1</v>
      </c>
      <c r="C9" s="17">
        <v>0.921052631578947</v>
      </c>
      <c r="D9" s="18">
        <v>1</v>
      </c>
      <c r="E9" s="19">
        <v>0.945945945945946</v>
      </c>
      <c r="F9" s="18">
        <v>0.95</v>
      </c>
      <c r="G9" s="19">
        <v>0.891891891891892</v>
      </c>
      <c r="H9" s="18">
        <v>0.947368421052632</v>
      </c>
    </row>
    <row r="10" spans="1:8">
      <c r="A10" s="20">
        <v>19.6999011214854</v>
      </c>
      <c r="B10" s="21">
        <v>6.42445458651106</v>
      </c>
      <c r="C10" s="20">
        <v>17.4259317013883</v>
      </c>
      <c r="D10" s="21">
        <v>5.75924123901081</v>
      </c>
      <c r="E10" s="22">
        <v>8.96132485585248</v>
      </c>
      <c r="F10" s="21">
        <v>11.0340945250247</v>
      </c>
      <c r="G10" s="22">
        <v>14.6512565062505</v>
      </c>
      <c r="H10" s="21">
        <v>10.6472457687837</v>
      </c>
    </row>
    <row r="12" ht="14.25" spans="1:6">
      <c r="A12" s="5" t="s">
        <v>87</v>
      </c>
      <c r="B12" s="3" t="s">
        <v>86</v>
      </c>
      <c r="C12" s="5" t="s">
        <v>87</v>
      </c>
      <c r="D12" s="4" t="s">
        <v>61</v>
      </c>
      <c r="E12" s="5" t="s">
        <v>2451</v>
      </c>
      <c r="F12" s="4" t="s">
        <v>89</v>
      </c>
    </row>
    <row r="13" spans="1:6">
      <c r="A13" s="8">
        <v>3642.75</v>
      </c>
      <c r="B13" s="32">
        <v>3722.5</v>
      </c>
      <c r="C13" s="8">
        <v>3624.25</v>
      </c>
      <c r="D13" s="7">
        <v>3604.5</v>
      </c>
      <c r="E13" s="8">
        <v>3652.5</v>
      </c>
      <c r="F13" s="7">
        <v>3830</v>
      </c>
    </row>
    <row r="14" spans="1:6">
      <c r="A14" s="13">
        <v>86.7321428571429</v>
      </c>
      <c r="B14" s="12">
        <v>88.6309523809524</v>
      </c>
      <c r="C14" s="13">
        <v>88.3963414634146</v>
      </c>
      <c r="D14" s="29">
        <v>85.8214285714286</v>
      </c>
      <c r="E14" s="13">
        <v>89.0853658536585</v>
      </c>
      <c r="F14" s="12">
        <v>89.0697674418605</v>
      </c>
    </row>
    <row r="15" spans="1:6">
      <c r="A15" s="16">
        <v>32</v>
      </c>
      <c r="B15" s="15">
        <v>36</v>
      </c>
      <c r="C15" s="16">
        <v>29</v>
      </c>
      <c r="D15" s="15">
        <v>32</v>
      </c>
      <c r="E15" s="16">
        <v>34</v>
      </c>
      <c r="F15" s="15">
        <v>36</v>
      </c>
    </row>
    <row r="16" spans="1:6">
      <c r="A16" s="16">
        <v>5</v>
      </c>
      <c r="B16" s="15">
        <v>3</v>
      </c>
      <c r="C16" s="16">
        <v>11</v>
      </c>
      <c r="D16" s="15">
        <v>6</v>
      </c>
      <c r="E16" s="16">
        <v>5</v>
      </c>
      <c r="F16" s="15">
        <v>6</v>
      </c>
    </row>
    <row r="17" spans="1:6">
      <c r="A17" s="16">
        <v>3</v>
      </c>
      <c r="B17" s="15">
        <v>3</v>
      </c>
      <c r="C17" s="16">
        <v>1</v>
      </c>
      <c r="D17" s="15">
        <v>2</v>
      </c>
      <c r="E17" s="16">
        <v>1</v>
      </c>
      <c r="F17" s="15">
        <v>1</v>
      </c>
    </row>
    <row r="18" spans="1:6">
      <c r="A18" s="16">
        <v>2</v>
      </c>
      <c r="B18" s="15">
        <v>0</v>
      </c>
      <c r="C18" s="16">
        <v>0</v>
      </c>
      <c r="D18" s="15">
        <v>2</v>
      </c>
      <c r="E18" s="16">
        <v>1</v>
      </c>
      <c r="F18" s="15">
        <v>0</v>
      </c>
    </row>
    <row r="19" spans="1:6">
      <c r="A19" s="19">
        <v>0.761904761904762</v>
      </c>
      <c r="B19" s="18">
        <v>0.857142857142857</v>
      </c>
      <c r="C19" s="19">
        <v>0.707317073170732</v>
      </c>
      <c r="D19" s="18">
        <v>0.761904761904762</v>
      </c>
      <c r="E19" s="19">
        <v>0.829268292682927</v>
      </c>
      <c r="F19" s="18">
        <v>0.837209302325581</v>
      </c>
    </row>
    <row r="20" spans="1:6">
      <c r="A20" s="19">
        <v>0.952380952380952</v>
      </c>
      <c r="B20" s="18">
        <v>1</v>
      </c>
      <c r="C20" s="19">
        <v>1</v>
      </c>
      <c r="D20" s="18">
        <v>0.952380952380952</v>
      </c>
      <c r="E20" s="19">
        <v>0.975609756097561</v>
      </c>
      <c r="F20" s="18">
        <v>1</v>
      </c>
    </row>
    <row r="21" spans="1:6">
      <c r="A21" s="22">
        <v>12.490654171725</v>
      </c>
      <c r="B21" s="21">
        <v>6.79159229489787</v>
      </c>
      <c r="C21" s="22">
        <v>6.05624048238573</v>
      </c>
      <c r="D21" s="21">
        <v>14.2121647604332</v>
      </c>
      <c r="E21" s="22">
        <v>12.2132880702866</v>
      </c>
      <c r="F21" s="21">
        <v>6.5402430013003</v>
      </c>
    </row>
    <row r="23" ht="14.25" spans="1:6">
      <c r="A23" s="5" t="s">
        <v>79</v>
      </c>
      <c r="B23" s="4" t="s">
        <v>79</v>
      </c>
      <c r="C23" s="2" t="s">
        <v>78</v>
      </c>
      <c r="D23" s="3" t="s">
        <v>78</v>
      </c>
      <c r="E23" s="5" t="s">
        <v>81</v>
      </c>
      <c r="F23" s="4" t="s">
        <v>81</v>
      </c>
    </row>
    <row r="24" spans="1:6">
      <c r="A24" s="8">
        <v>3022.5</v>
      </c>
      <c r="B24" s="7">
        <v>3080.5</v>
      </c>
      <c r="C24" s="8">
        <v>3075.25</v>
      </c>
      <c r="D24" s="7">
        <v>2900.75</v>
      </c>
      <c r="E24" s="8">
        <v>3234.5</v>
      </c>
      <c r="F24" s="7">
        <v>2828.25</v>
      </c>
    </row>
    <row r="25" spans="1:6">
      <c r="A25" s="23">
        <v>81.6891891891892</v>
      </c>
      <c r="B25" s="29">
        <v>83.2567567567568</v>
      </c>
      <c r="C25" s="23">
        <v>80.9276315789474</v>
      </c>
      <c r="D25" s="29">
        <v>78.3986486486486</v>
      </c>
      <c r="E25" s="23">
        <v>80.8625</v>
      </c>
      <c r="F25" s="29">
        <v>76.4391891891892</v>
      </c>
    </row>
    <row r="26" spans="1:6">
      <c r="A26" s="16">
        <v>24</v>
      </c>
      <c r="B26" s="15">
        <v>29</v>
      </c>
      <c r="C26" s="16">
        <v>26</v>
      </c>
      <c r="D26" s="15">
        <v>24</v>
      </c>
      <c r="E26" s="16">
        <v>28</v>
      </c>
      <c r="F26" s="15">
        <v>22</v>
      </c>
    </row>
    <row r="27" spans="1:6">
      <c r="A27" s="16">
        <v>8</v>
      </c>
      <c r="B27" s="15">
        <v>5</v>
      </c>
      <c r="C27" s="16">
        <v>6</v>
      </c>
      <c r="D27" s="15">
        <v>8</v>
      </c>
      <c r="E27" s="16">
        <v>6</v>
      </c>
      <c r="F27" s="15">
        <v>9</v>
      </c>
    </row>
    <row r="28" spans="1:6">
      <c r="A28" s="16">
        <v>4</v>
      </c>
      <c r="B28" s="15">
        <v>3</v>
      </c>
      <c r="C28" s="16">
        <v>4</v>
      </c>
      <c r="D28" s="15">
        <v>2</v>
      </c>
      <c r="E28" s="16">
        <v>3</v>
      </c>
      <c r="F28" s="15">
        <v>2</v>
      </c>
    </row>
    <row r="29" spans="1:6">
      <c r="A29" s="16">
        <v>1</v>
      </c>
      <c r="B29" s="15">
        <v>0</v>
      </c>
      <c r="C29" s="16">
        <v>2</v>
      </c>
      <c r="D29" s="15">
        <v>3</v>
      </c>
      <c r="E29" s="16">
        <v>3</v>
      </c>
      <c r="F29" s="15">
        <v>4</v>
      </c>
    </row>
    <row r="30" spans="1:6">
      <c r="A30" s="19">
        <v>0.648648648648649</v>
      </c>
      <c r="B30" s="18">
        <v>0.783783783783784</v>
      </c>
      <c r="C30" s="19">
        <v>0.684210526315789</v>
      </c>
      <c r="D30" s="18">
        <v>0.648648648648649</v>
      </c>
      <c r="E30" s="19">
        <v>0.7</v>
      </c>
      <c r="F30" s="18">
        <v>0.594594594594595</v>
      </c>
    </row>
    <row r="31" spans="1:6">
      <c r="A31" s="19">
        <v>0.972972972972973</v>
      </c>
      <c r="B31" s="18">
        <v>1</v>
      </c>
      <c r="C31" s="19">
        <v>0.947368421052632</v>
      </c>
      <c r="D31" s="18">
        <v>0.918918918918919</v>
      </c>
      <c r="E31" s="19">
        <v>0.925</v>
      </c>
      <c r="F31" s="18">
        <v>0.891891891891892</v>
      </c>
    </row>
    <row r="32" spans="1:6">
      <c r="A32" s="22">
        <v>8.98057421400287</v>
      </c>
      <c r="B32" s="21">
        <v>6.97925658809894</v>
      </c>
      <c r="C32" s="22">
        <v>9.74729829074219</v>
      </c>
      <c r="D32" s="21">
        <v>17.8254908241855</v>
      </c>
      <c r="E32" s="22">
        <v>10.0168047902077</v>
      </c>
      <c r="F32" s="21">
        <v>17.9687619956873</v>
      </c>
    </row>
    <row r="34" ht="14.25" spans="1:6">
      <c r="A34" s="2" t="s">
        <v>82</v>
      </c>
      <c r="B34" s="4" t="s">
        <v>83</v>
      </c>
      <c r="C34" s="5" t="s">
        <v>85</v>
      </c>
      <c r="D34" s="4" t="s">
        <v>2452</v>
      </c>
      <c r="E34" s="2" t="s">
        <v>2453</v>
      </c>
      <c r="F34" s="3" t="s">
        <v>2453</v>
      </c>
    </row>
    <row r="35" spans="1:6">
      <c r="A35" s="25">
        <v>3249.5</v>
      </c>
      <c r="B35" s="7">
        <v>2902.25</v>
      </c>
      <c r="C35" s="25">
        <v>3018</v>
      </c>
      <c r="D35" s="7">
        <v>3018.75</v>
      </c>
      <c r="E35" s="8">
        <v>2790.5</v>
      </c>
      <c r="F35" s="7">
        <v>2762.5</v>
      </c>
    </row>
    <row r="36" spans="1:6">
      <c r="A36" s="27">
        <v>85.5131578947368</v>
      </c>
      <c r="B36" s="29">
        <v>85.3602941176471</v>
      </c>
      <c r="C36" s="27">
        <v>81.5675675675676</v>
      </c>
      <c r="D36" s="29">
        <v>79.4407894736842</v>
      </c>
      <c r="E36" s="23">
        <v>82.0735294117647</v>
      </c>
      <c r="F36" s="29">
        <v>78.9285714285714</v>
      </c>
    </row>
    <row r="37" spans="1:6">
      <c r="A37" s="8">
        <v>28</v>
      </c>
      <c r="B37" s="33">
        <v>25</v>
      </c>
      <c r="C37" s="8">
        <v>28</v>
      </c>
      <c r="D37" s="33">
        <v>22</v>
      </c>
      <c r="E37" s="16">
        <v>24</v>
      </c>
      <c r="F37" s="15">
        <v>20</v>
      </c>
    </row>
    <row r="38" spans="1:6">
      <c r="A38" s="8">
        <v>8</v>
      </c>
      <c r="B38" s="33">
        <v>5</v>
      </c>
      <c r="C38" s="8">
        <v>3</v>
      </c>
      <c r="D38" s="33">
        <v>9</v>
      </c>
      <c r="E38" s="16">
        <v>6</v>
      </c>
      <c r="F38" s="15">
        <v>4</v>
      </c>
    </row>
    <row r="39" spans="1:6">
      <c r="A39" s="8">
        <v>0</v>
      </c>
      <c r="B39" s="33">
        <v>2</v>
      </c>
      <c r="C39" s="8">
        <v>1</v>
      </c>
      <c r="D39" s="33">
        <v>2</v>
      </c>
      <c r="E39" s="16">
        <v>1</v>
      </c>
      <c r="F39" s="15">
        <v>5</v>
      </c>
    </row>
    <row r="40" spans="1:6">
      <c r="A40" s="8">
        <v>2</v>
      </c>
      <c r="B40" s="33">
        <v>2</v>
      </c>
      <c r="C40" s="8">
        <v>5</v>
      </c>
      <c r="D40" s="33">
        <v>5</v>
      </c>
      <c r="E40" s="16">
        <v>3</v>
      </c>
      <c r="F40" s="15">
        <v>6</v>
      </c>
    </row>
    <row r="41" spans="1:6">
      <c r="A41" s="19">
        <v>0.736842105263158</v>
      </c>
      <c r="B41" s="18">
        <v>0.735294117647059</v>
      </c>
      <c r="C41" s="19">
        <v>0.756756756756757</v>
      </c>
      <c r="D41" s="18">
        <v>0.578947368421053</v>
      </c>
      <c r="E41" s="19">
        <v>0.705882352941177</v>
      </c>
      <c r="F41" s="18">
        <v>0.571428571428571</v>
      </c>
    </row>
    <row r="42" spans="1:6">
      <c r="A42" s="19">
        <v>0.947368421052632</v>
      </c>
      <c r="B42" s="18">
        <v>0.941176470588235</v>
      </c>
      <c r="C42" s="19">
        <v>0.864864864864865</v>
      </c>
      <c r="D42" s="18">
        <v>0.868421052631579</v>
      </c>
      <c r="E42" s="19">
        <v>0.911764705882353</v>
      </c>
      <c r="F42" s="18">
        <v>0.828571428571429</v>
      </c>
    </row>
    <row r="43" spans="1:6">
      <c r="A43" s="25">
        <v>12.9880333915416</v>
      </c>
      <c r="B43" s="21">
        <v>12.0293503402238</v>
      </c>
      <c r="C43" s="25">
        <v>14.8573832011423</v>
      </c>
      <c r="D43" s="21">
        <v>14.3452169977048</v>
      </c>
      <c r="E43" s="22">
        <v>16.6862229294297</v>
      </c>
      <c r="F43" s="21">
        <v>16.7905097744945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9" master="" otherUserPermission="visible"/>
  <rangeList sheetStid="10" master="" otherUserPermission="visible"/>
  <rangeList sheetStid="1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全校分科目汇总</vt:lpstr>
      <vt:lpstr>全校分年级汇总</vt:lpstr>
      <vt:lpstr>一年级</vt:lpstr>
      <vt:lpstr>二年级</vt:lpstr>
      <vt:lpstr>三年级</vt:lpstr>
      <vt:lpstr>四年级</vt:lpstr>
      <vt:lpstr>五年级</vt:lpstr>
      <vt:lpstr>六年级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Cherry</cp:lastModifiedBy>
  <dcterms:created xsi:type="dcterms:W3CDTF">2025-11-19T17:16:00Z</dcterms:created>
  <dcterms:modified xsi:type="dcterms:W3CDTF">2025-11-19T10:03:40Z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435838AC86F7498A9384703C764BBCE9_13</vt:lpwstr>
  </property>
  <property fmtid="{D5CDD505-2E9C-101B-9397-08002B2CF9AE}" pid="3" name="KSOProductBuildVer">
    <vt:lpwstr>2052-12.1.0.20784</vt:lpwstr>
  </property>
</Properties>
</file>